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cumentacion DDAS\20230719_portal\proceso\Pedro\121-fracc-ix\"/>
    </mc:Choice>
  </mc:AlternateContent>
  <bookViews>
    <workbookView xWindow="0" yWindow="0" windowWidth="20490" windowHeight="7020"/>
  </bookViews>
  <sheets>
    <sheet name="4° TRIMESTRE 2017" sheetId="5" r:id="rId1"/>
    <sheet name="3° TRIMESTRE 2017" sheetId="4" r:id="rId2"/>
    <sheet name="2° TRIMESTRE 2017" sheetId="1" r:id="rId3"/>
    <sheet name="1° TRIMESTRE 2017" sheetId="2" r:id="rId4"/>
    <sheet name="4° TRIMESTRE 2016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5" i="5" l="1"/>
  <c r="AM14" i="5"/>
  <c r="AM13" i="5"/>
  <c r="AM12" i="5"/>
  <c r="AK15" i="5"/>
  <c r="AE15" i="5"/>
  <c r="W15" i="5"/>
  <c r="S15" i="5"/>
  <c r="AK14" i="5"/>
  <c r="W14" i="5"/>
  <c r="S14" i="5"/>
  <c r="AK13" i="5"/>
  <c r="W13" i="5"/>
  <c r="S13" i="5"/>
  <c r="AK12" i="5"/>
  <c r="W12" i="5"/>
  <c r="S12" i="5"/>
  <c r="AE15" i="4" l="1"/>
  <c r="AM15" i="4"/>
  <c r="AK15" i="4"/>
  <c r="W15" i="4"/>
  <c r="S15" i="4"/>
  <c r="AM14" i="4"/>
  <c r="AK14" i="4"/>
  <c r="W14" i="4"/>
  <c r="S14" i="4"/>
  <c r="AM13" i="4"/>
  <c r="AK13" i="4"/>
  <c r="W13" i="4"/>
  <c r="S13" i="4"/>
  <c r="AM12" i="4"/>
  <c r="AK12" i="4"/>
  <c r="W12" i="4"/>
  <c r="S12" i="4"/>
  <c r="S12" i="3" l="1"/>
  <c r="S13" i="3"/>
  <c r="S14" i="3"/>
  <c r="S15" i="3"/>
  <c r="AM15" i="3"/>
  <c r="AM14" i="3"/>
  <c r="AM13" i="3"/>
  <c r="AM12" i="3"/>
  <c r="AK15" i="3"/>
  <c r="AK14" i="3"/>
  <c r="AK13" i="3"/>
  <c r="AK12" i="3"/>
  <c r="AE15" i="3"/>
  <c r="W15" i="3"/>
  <c r="W14" i="3"/>
  <c r="W13" i="3"/>
  <c r="W12" i="3"/>
  <c r="AM15" i="2" l="1"/>
  <c r="AK15" i="2"/>
  <c r="AE15" i="2"/>
  <c r="W15" i="2"/>
  <c r="S15" i="2"/>
  <c r="AM14" i="2"/>
  <c r="AK14" i="2"/>
  <c r="W14" i="2"/>
  <c r="S14" i="2"/>
  <c r="AM13" i="2"/>
  <c r="AK13" i="2"/>
  <c r="W13" i="2"/>
  <c r="S13" i="2"/>
  <c r="AM12" i="2"/>
  <c r="AK12" i="2"/>
  <c r="W12" i="2"/>
  <c r="S12" i="2"/>
  <c r="AM14" i="1" l="1"/>
  <c r="AK14" i="1"/>
  <c r="W14" i="1"/>
  <c r="S14" i="1"/>
  <c r="AK15" i="1" l="1"/>
  <c r="AK13" i="1"/>
  <c r="AK12" i="1"/>
  <c r="AE15" i="1"/>
  <c r="AM15" i="1"/>
  <c r="AM13" i="1"/>
  <c r="AM12" i="1"/>
  <c r="W15" i="1"/>
  <c r="W13" i="1"/>
  <c r="W12" i="1"/>
  <c r="S15" i="1"/>
  <c r="S13" i="1"/>
  <c r="S12" i="1"/>
</calcChain>
</file>

<file path=xl/sharedStrings.xml><?xml version="1.0" encoding="utf-8"?>
<sst xmlns="http://schemas.openxmlformats.org/spreadsheetml/2006/main" count="940" uniqueCount="89">
  <si>
    <t>Clave o nivel del puesto</t>
  </si>
  <si>
    <t>Denominación del puesto</t>
  </si>
  <si>
    <t>Aguinaldo</t>
  </si>
  <si>
    <t>Anual</t>
  </si>
  <si>
    <t>Mensual</t>
  </si>
  <si>
    <t>No se otorgan</t>
  </si>
  <si>
    <t>Analista</t>
  </si>
  <si>
    <t>Área de adscripción</t>
  </si>
  <si>
    <t>Sexo: Femenino / Masculino</t>
  </si>
  <si>
    <t xml:space="preserve">Remuneración  mensual bruta
(Pesos mexicanos/ Otra moneda [especificar nombre y nacionalidad de ésta])
</t>
  </si>
  <si>
    <t xml:space="preserve">Remuneración mensual neta
(Pesos mexicanos/Otra moneda [especificar nombre y nacionalidad de ésta])
</t>
  </si>
  <si>
    <t>Masculino</t>
  </si>
  <si>
    <t>Femenino</t>
  </si>
  <si>
    <t>Contralor Interno</t>
  </si>
  <si>
    <t>Subdirector</t>
  </si>
  <si>
    <t>Analista de Contraloría Interna</t>
  </si>
  <si>
    <t>Anel</t>
  </si>
  <si>
    <t>Ascencio</t>
  </si>
  <si>
    <t>Rosales</t>
  </si>
  <si>
    <t>Contraloría Interna</t>
  </si>
  <si>
    <t>Denominación del cargo</t>
  </si>
  <si>
    <t>Tipo de integrante del sujeto obligado 
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</si>
  <si>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>Nombre completo del servidor público y/o toda persona que desempeñe un empleo, cargo o comisión y/o ejerzan actos de autoridad</t>
  </si>
  <si>
    <t>Nombre (s)</t>
  </si>
  <si>
    <t>Primer Apellido</t>
  </si>
  <si>
    <t>Segundo Apellido</t>
  </si>
  <si>
    <t>Ingresos
(Pesos mexicanos / Otra moneda [especificar nombre y nacionalidad de ésta])</t>
  </si>
  <si>
    <t>Sistemas de compensación
(Pesos mexicanos / Otra moneda [especificar nombre y nacionalidad de ésta])</t>
  </si>
  <si>
    <t>Periodicidad</t>
  </si>
  <si>
    <t>Comisiones
(Pesos mexicanos / Otra moneda [especificar nombre y nacionalidad de ésta])</t>
  </si>
  <si>
    <t>Dietas
(Pesos mexicanos / Otra moneda [especificar nombre y nacionalidad de ésta])</t>
  </si>
  <si>
    <t>Bonos
(Pesos mexicanos / Otra moneda [especificar nombre y nacionalidad de ésta])</t>
  </si>
  <si>
    <t>Estímulos
(Pesos mexicanos / Otra moneda [especificar nombre y nacionalidad de ésta])</t>
  </si>
  <si>
    <t>Apoyos económicos
(Pesos mexicanos / Otra moneda [especificar nombre y nacionalidad de ésta])</t>
  </si>
  <si>
    <t>Prestaciones económicas
(Pesos mexicanos / Otra moneda [especificar nombre y nacionalidad de ésta])</t>
  </si>
  <si>
    <t>Prestaciones en especie</t>
  </si>
  <si>
    <t>Otro tipo de percepción
(Pesos mexicanos / Otra moneda [especificar nombre y nacionalidad de ésta])</t>
  </si>
  <si>
    <t>Percepciones adicionales en efectivo
(Pesos mexicanos / Otra moneda [especificar nombre y nacionalidad de ésta])</t>
  </si>
  <si>
    <t>Percepciones adicionales en especie</t>
  </si>
  <si>
    <t>Gratificaciones
(Pesos mexicanos / Otra moneda [especificar nombre y nacionalidad de ésta])</t>
  </si>
  <si>
    <t>Primas
(Pesos mexicanos/ Otra moneda [especificar nombre y nacionalidad de ésta])</t>
  </si>
  <si>
    <t>N/A</t>
  </si>
  <si>
    <t>Prima Quinquenal</t>
  </si>
  <si>
    <t>Prima Vacacional</t>
  </si>
  <si>
    <t>Semestral</t>
  </si>
  <si>
    <t>Quincenal</t>
  </si>
  <si>
    <t>Estímulo por Antigüedad</t>
  </si>
  <si>
    <t>Fondo de Ahorro</t>
  </si>
  <si>
    <t xml:space="preserve">Vales de Despensa </t>
  </si>
  <si>
    <t>Vales para Pavo</t>
  </si>
  <si>
    <t>Estímulo de Fin de Año (Vales GDF)</t>
  </si>
  <si>
    <r>
      <t xml:space="preserve">Área(s) o unidad(es) administrativa(s) que genera(n) o posee(n) la información: </t>
    </r>
    <r>
      <rPr>
        <b/>
        <sz val="11"/>
        <color theme="1"/>
        <rFont val="Arial"/>
        <family val="2"/>
      </rPr>
      <t>Dirección Administrativa</t>
    </r>
  </si>
  <si>
    <r>
      <t xml:space="preserve">Periodo de actualización de la información: </t>
    </r>
    <r>
      <rPr>
        <b/>
        <sz val="11"/>
        <rFont val="Arial"/>
        <family val="2"/>
      </rPr>
      <t>trimestral</t>
    </r>
  </si>
  <si>
    <t>Artículo 121 LTAIPRC.- Fracción IX.</t>
  </si>
  <si>
    <t>Formato 9_LTAIPRC_Art_121_Fr_IX</t>
  </si>
  <si>
    <t>Remuneración bruta y neta de todos los(as) servidores(as) públicos(as) adscritos a la Contraloría Interna en la Junta de Asistencia Privada del Distrito Federal</t>
  </si>
  <si>
    <t>Jefe de Departamento</t>
  </si>
  <si>
    <t>Jefe de Departamento de Contraloría Interna</t>
  </si>
  <si>
    <t>David Noé</t>
  </si>
  <si>
    <t>Marroquín</t>
  </si>
  <si>
    <t>Ruíz</t>
  </si>
  <si>
    <t>Leonardo</t>
  </si>
  <si>
    <t>Raya</t>
  </si>
  <si>
    <t>Ramírez</t>
  </si>
  <si>
    <t>Servidor Público</t>
  </si>
  <si>
    <t>Subdirector de Contraloría Interna</t>
  </si>
  <si>
    <t>Mario</t>
  </si>
  <si>
    <t>García</t>
  </si>
  <si>
    <t>Mondragón</t>
  </si>
  <si>
    <r>
      <t xml:space="preserve">Fecha de actualización: </t>
    </r>
    <r>
      <rPr>
        <b/>
        <sz val="11"/>
        <color theme="1"/>
        <rFont val="Arial"/>
        <family val="2"/>
      </rPr>
      <t>02/Agosto/2017</t>
    </r>
  </si>
  <si>
    <r>
      <t xml:space="preserve">Fecha de validación: </t>
    </r>
    <r>
      <rPr>
        <b/>
        <sz val="11"/>
        <color theme="1"/>
        <rFont val="Arial"/>
        <family val="2"/>
      </rPr>
      <t>02/Agosto/2017</t>
    </r>
  </si>
  <si>
    <t>Subdirectora de Contraloría Interna</t>
  </si>
  <si>
    <t>Marcela</t>
  </si>
  <si>
    <t>Cortés</t>
  </si>
  <si>
    <t>Camacho</t>
  </si>
  <si>
    <r>
      <t xml:space="preserve">Fecha de actualización: </t>
    </r>
    <r>
      <rPr>
        <b/>
        <sz val="11"/>
        <color theme="1"/>
        <rFont val="Arial"/>
        <family val="2"/>
      </rPr>
      <t>31/Marzo/2017</t>
    </r>
  </si>
  <si>
    <r>
      <t xml:space="preserve">Fecha de validación: </t>
    </r>
    <r>
      <rPr>
        <b/>
        <sz val="11"/>
        <color theme="1"/>
        <rFont val="Arial"/>
        <family val="2"/>
      </rPr>
      <t>31/Marzo/2017</t>
    </r>
  </si>
  <si>
    <t>Javier Antonio</t>
  </si>
  <si>
    <t>Escalera</t>
  </si>
  <si>
    <t>Leandro</t>
  </si>
  <si>
    <t>Armando</t>
  </si>
  <si>
    <t>Velasco</t>
  </si>
  <si>
    <t>Bautista</t>
  </si>
  <si>
    <r>
      <t xml:space="preserve">Fecha de actualización: </t>
    </r>
    <r>
      <rPr>
        <b/>
        <sz val="11"/>
        <color theme="1"/>
        <rFont val="Arial"/>
        <family val="2"/>
      </rPr>
      <t>31/Diciembre/2016</t>
    </r>
  </si>
  <si>
    <r>
      <t xml:space="preserve">Fecha de validación: </t>
    </r>
    <r>
      <rPr>
        <b/>
        <sz val="11"/>
        <color theme="1"/>
        <rFont val="Arial"/>
        <family val="2"/>
      </rPr>
      <t>31/Diciembre/2016</t>
    </r>
  </si>
  <si>
    <r>
      <t xml:space="preserve">Fecha de actualización: </t>
    </r>
    <r>
      <rPr>
        <b/>
        <sz val="11"/>
        <color theme="1"/>
        <rFont val="Arial"/>
        <family val="2"/>
      </rPr>
      <t>26/Octubre/2017</t>
    </r>
  </si>
  <si>
    <r>
      <t xml:space="preserve">Fecha de validación: </t>
    </r>
    <r>
      <rPr>
        <b/>
        <sz val="11"/>
        <color theme="1"/>
        <rFont val="Arial"/>
        <family val="2"/>
      </rPr>
      <t>26/Octubre/2017</t>
    </r>
  </si>
  <si>
    <r>
      <t xml:space="preserve">Fecha de actualización: </t>
    </r>
    <r>
      <rPr>
        <b/>
        <sz val="11"/>
        <color theme="1"/>
        <rFont val="Arial"/>
        <family val="2"/>
      </rPr>
      <t>31/Diciembre/2017</t>
    </r>
  </si>
  <si>
    <r>
      <t xml:space="preserve">Fecha de validación: </t>
    </r>
    <r>
      <rPr>
        <b/>
        <sz val="11"/>
        <color theme="1"/>
        <rFont val="Arial"/>
        <family val="2"/>
      </rPr>
      <t>31/Diciembre/2017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</si>
</sst>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4" fontId="3" fillId="0" borderId="4" xfId="2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5" xfId="1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</xdr:col>
      <xdr:colOff>2686051</xdr:colOff>
      <xdr:row>4</xdr:row>
      <xdr:rowOff>5715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28600"/>
          <a:ext cx="2676526" cy="65341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</xdr:col>
      <xdr:colOff>2686051</xdr:colOff>
      <xdr:row>4</xdr:row>
      <xdr:rowOff>5715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28600"/>
          <a:ext cx="2676526" cy="65341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</xdr:col>
      <xdr:colOff>2686051</xdr:colOff>
      <xdr:row>4</xdr:row>
      <xdr:rowOff>5715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28600"/>
          <a:ext cx="2676526" cy="65341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</xdr:col>
      <xdr:colOff>2686051</xdr:colOff>
      <xdr:row>4</xdr:row>
      <xdr:rowOff>5715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28600"/>
          <a:ext cx="2676526" cy="65341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</xdr:col>
      <xdr:colOff>2686051</xdr:colOff>
      <xdr:row>4</xdr:row>
      <xdr:rowOff>5715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28600"/>
          <a:ext cx="2676526" cy="65341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tabSelected="1" zoomScaleNormal="100" workbookViewId="0">
      <selection activeCell="B7" sqref="B7:B11"/>
    </sheetView>
  </sheetViews>
  <sheetFormatPr baseColWidth="10" defaultRowHeight="15"/>
  <cols>
    <col min="1" max="1" width="3.28515625" customWidth="1"/>
    <col min="2" max="2" width="50.7109375" customWidth="1"/>
    <col min="3" max="3" width="11.7109375" customWidth="1"/>
    <col min="4" max="4" width="60.7109375" customWidth="1"/>
    <col min="5" max="5" width="30.7109375" customWidth="1"/>
    <col min="6" max="6" width="39.7109375" customWidth="1"/>
    <col min="7" max="7" width="22.7109375" customWidth="1"/>
    <col min="8" max="9" width="18.7109375" customWidth="1"/>
    <col min="10" max="10" width="12.7109375" customWidth="1"/>
    <col min="11" max="18" width="15.7109375" customWidth="1"/>
    <col min="19" max="19" width="16.7109375" customWidth="1"/>
    <col min="20" max="45" width="15.7109375" customWidth="1"/>
  </cols>
  <sheetData>
    <row r="1" spans="1:45" s="1" customFormat="1" ht="17.25" customHeight="1"/>
    <row r="2" spans="1:45" s="1" customFormat="1" ht="17.25" customHeight="1">
      <c r="B2" s="24" t="s">
        <v>53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s="1" customFormat="1" ht="17.2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</row>
    <row r="4" spans="1:45" s="1" customFormat="1" ht="17.25" customHeight="1">
      <c r="B4" s="25" t="s">
        <v>54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1:45" s="1" customFormat="1" ht="17.25" customHeight="1">
      <c r="B5" s="25" t="s">
        <v>55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1" customFormat="1" ht="17.25" customHeight="1"/>
    <row r="7" spans="1:45" s="7" customFormat="1" ht="21" customHeight="1">
      <c r="B7" s="26" t="s">
        <v>21</v>
      </c>
      <c r="C7" s="26" t="s">
        <v>0</v>
      </c>
      <c r="D7" s="26" t="s">
        <v>1</v>
      </c>
      <c r="E7" s="26" t="s">
        <v>20</v>
      </c>
      <c r="F7" s="26" t="s">
        <v>7</v>
      </c>
      <c r="G7" s="29" t="s">
        <v>22</v>
      </c>
      <c r="H7" s="30"/>
      <c r="I7" s="31"/>
      <c r="J7" s="22" t="s">
        <v>8</v>
      </c>
      <c r="K7" s="22" t="s">
        <v>9</v>
      </c>
      <c r="L7" s="22" t="s">
        <v>10</v>
      </c>
      <c r="M7" s="22" t="s">
        <v>37</v>
      </c>
      <c r="N7" s="22" t="s">
        <v>38</v>
      </c>
      <c r="O7" s="22" t="s">
        <v>28</v>
      </c>
      <c r="P7" s="22" t="s">
        <v>26</v>
      </c>
      <c r="Q7" s="22" t="s">
        <v>27</v>
      </c>
      <c r="R7" s="22" t="s">
        <v>28</v>
      </c>
      <c r="S7" s="29" t="s">
        <v>39</v>
      </c>
      <c r="T7" s="31"/>
      <c r="U7" s="29" t="s">
        <v>40</v>
      </c>
      <c r="V7" s="30"/>
      <c r="W7" s="30"/>
      <c r="X7" s="31"/>
      <c r="Y7" s="22" t="s">
        <v>29</v>
      </c>
      <c r="Z7" s="22" t="s">
        <v>28</v>
      </c>
      <c r="AA7" s="22" t="s">
        <v>30</v>
      </c>
      <c r="AB7" s="22" t="s">
        <v>28</v>
      </c>
      <c r="AC7" s="22" t="s">
        <v>31</v>
      </c>
      <c r="AD7" s="22" t="s">
        <v>28</v>
      </c>
      <c r="AE7" s="29" t="s">
        <v>32</v>
      </c>
      <c r="AF7" s="30"/>
      <c r="AG7" s="30"/>
      <c r="AH7" s="31"/>
      <c r="AI7" s="22" t="s">
        <v>33</v>
      </c>
      <c r="AJ7" s="22" t="s">
        <v>28</v>
      </c>
      <c r="AK7" s="29" t="s">
        <v>34</v>
      </c>
      <c r="AL7" s="30"/>
      <c r="AM7" s="30"/>
      <c r="AN7" s="30"/>
      <c r="AO7" s="30"/>
      <c r="AP7" s="30"/>
      <c r="AQ7" s="22" t="s">
        <v>35</v>
      </c>
      <c r="AR7" s="22" t="s">
        <v>28</v>
      </c>
      <c r="AS7" s="22" t="s">
        <v>36</v>
      </c>
    </row>
    <row r="8" spans="1:45" s="9" customFormat="1" ht="20.25" customHeight="1">
      <c r="B8" s="27"/>
      <c r="C8" s="27"/>
      <c r="D8" s="27"/>
      <c r="E8" s="27"/>
      <c r="F8" s="27"/>
      <c r="G8" s="32"/>
      <c r="H8" s="33"/>
      <c r="I8" s="34"/>
      <c r="J8" s="38"/>
      <c r="K8" s="23"/>
      <c r="L8" s="23"/>
      <c r="M8" s="23"/>
      <c r="N8" s="23"/>
      <c r="O8" s="23"/>
      <c r="P8" s="23"/>
      <c r="Q8" s="23"/>
      <c r="R8" s="23"/>
      <c r="S8" s="32"/>
      <c r="T8" s="34"/>
      <c r="U8" s="32"/>
      <c r="V8" s="33"/>
      <c r="W8" s="33"/>
      <c r="X8" s="34"/>
      <c r="Y8" s="23"/>
      <c r="Z8" s="23"/>
      <c r="AA8" s="23"/>
      <c r="AB8" s="23"/>
      <c r="AC8" s="23"/>
      <c r="AD8" s="23"/>
      <c r="AE8" s="32"/>
      <c r="AF8" s="33"/>
      <c r="AG8" s="33"/>
      <c r="AH8" s="34"/>
      <c r="AI8" s="23"/>
      <c r="AJ8" s="23"/>
      <c r="AK8" s="32"/>
      <c r="AL8" s="33"/>
      <c r="AM8" s="33"/>
      <c r="AN8" s="33"/>
      <c r="AO8" s="33"/>
      <c r="AP8" s="33"/>
      <c r="AQ8" s="23"/>
      <c r="AR8" s="23"/>
      <c r="AS8" s="23"/>
    </row>
    <row r="9" spans="1:45" s="9" customFormat="1">
      <c r="B9" s="27"/>
      <c r="C9" s="27"/>
      <c r="D9" s="27"/>
      <c r="E9" s="27"/>
      <c r="F9" s="27"/>
      <c r="G9" s="32"/>
      <c r="H9" s="33"/>
      <c r="I9" s="34"/>
      <c r="J9" s="38"/>
      <c r="K9" s="23"/>
      <c r="L9" s="23"/>
      <c r="M9" s="23"/>
      <c r="N9" s="23"/>
      <c r="O9" s="23"/>
      <c r="P9" s="23"/>
      <c r="Q9" s="23"/>
      <c r="R9" s="23"/>
      <c r="S9" s="32"/>
      <c r="T9" s="34"/>
      <c r="U9" s="32"/>
      <c r="V9" s="33"/>
      <c r="W9" s="33"/>
      <c r="X9" s="34"/>
      <c r="Y9" s="23"/>
      <c r="Z9" s="23"/>
      <c r="AA9" s="23"/>
      <c r="AB9" s="23"/>
      <c r="AC9" s="23"/>
      <c r="AD9" s="23"/>
      <c r="AE9" s="32"/>
      <c r="AF9" s="33"/>
      <c r="AG9" s="33"/>
      <c r="AH9" s="34"/>
      <c r="AI9" s="23"/>
      <c r="AJ9" s="23"/>
      <c r="AK9" s="32"/>
      <c r="AL9" s="33"/>
      <c r="AM9" s="33"/>
      <c r="AN9" s="33"/>
      <c r="AO9" s="33"/>
      <c r="AP9" s="33"/>
      <c r="AQ9" s="23"/>
      <c r="AR9" s="23"/>
      <c r="AS9" s="23"/>
    </row>
    <row r="10" spans="1:45" s="9" customFormat="1" ht="50.25" customHeight="1">
      <c r="B10" s="27"/>
      <c r="C10" s="27"/>
      <c r="D10" s="27"/>
      <c r="E10" s="27"/>
      <c r="F10" s="27"/>
      <c r="G10" s="35"/>
      <c r="H10" s="36"/>
      <c r="I10" s="37"/>
      <c r="J10" s="38"/>
      <c r="K10" s="23"/>
      <c r="L10" s="23"/>
      <c r="M10" s="23"/>
      <c r="N10" s="23"/>
      <c r="O10" s="23"/>
      <c r="P10" s="23"/>
      <c r="Q10" s="23"/>
      <c r="R10" s="23"/>
      <c r="S10" s="35"/>
      <c r="T10" s="37"/>
      <c r="U10" s="35"/>
      <c r="V10" s="36"/>
      <c r="W10" s="36"/>
      <c r="X10" s="37"/>
      <c r="Y10" s="23"/>
      <c r="Z10" s="23"/>
      <c r="AA10" s="23"/>
      <c r="AB10" s="23"/>
      <c r="AC10" s="23"/>
      <c r="AD10" s="23"/>
      <c r="AE10" s="35"/>
      <c r="AF10" s="36"/>
      <c r="AG10" s="36"/>
      <c r="AH10" s="37"/>
      <c r="AI10" s="23"/>
      <c r="AJ10" s="23"/>
      <c r="AK10" s="35"/>
      <c r="AL10" s="36"/>
      <c r="AM10" s="36"/>
      <c r="AN10" s="36"/>
      <c r="AO10" s="36"/>
      <c r="AP10" s="36"/>
      <c r="AQ10" s="23"/>
      <c r="AR10" s="23"/>
      <c r="AS10" s="23"/>
    </row>
    <row r="11" spans="1:45" s="9" customFormat="1" ht="45" customHeight="1">
      <c r="B11" s="28"/>
      <c r="C11" s="28"/>
      <c r="D11" s="28"/>
      <c r="E11" s="28"/>
      <c r="F11" s="28"/>
      <c r="G11" s="11" t="s">
        <v>23</v>
      </c>
      <c r="H11" s="11" t="s">
        <v>24</v>
      </c>
      <c r="I11" s="11" t="s">
        <v>25</v>
      </c>
      <c r="J11" s="38"/>
      <c r="K11" s="23"/>
      <c r="L11" s="23"/>
      <c r="M11" s="23"/>
      <c r="N11" s="23"/>
      <c r="O11" s="23"/>
      <c r="P11" s="23"/>
      <c r="Q11" s="23"/>
      <c r="R11" s="23"/>
      <c r="S11" s="13" t="s">
        <v>2</v>
      </c>
      <c r="T11" s="13" t="s">
        <v>28</v>
      </c>
      <c r="U11" s="14" t="s">
        <v>42</v>
      </c>
      <c r="V11" s="13" t="s">
        <v>28</v>
      </c>
      <c r="W11" s="14" t="s">
        <v>43</v>
      </c>
      <c r="X11" s="13" t="s">
        <v>28</v>
      </c>
      <c r="Y11" s="23"/>
      <c r="Z11" s="23"/>
      <c r="AA11" s="23"/>
      <c r="AB11" s="23"/>
      <c r="AC11" s="23"/>
      <c r="AD11" s="23"/>
      <c r="AE11" s="14" t="s">
        <v>46</v>
      </c>
      <c r="AF11" s="13" t="s">
        <v>28</v>
      </c>
      <c r="AG11" s="14" t="s">
        <v>50</v>
      </c>
      <c r="AH11" s="13" t="s">
        <v>28</v>
      </c>
      <c r="AI11" s="23"/>
      <c r="AJ11" s="23"/>
      <c r="AK11" s="14" t="s">
        <v>47</v>
      </c>
      <c r="AL11" s="13" t="s">
        <v>28</v>
      </c>
      <c r="AM11" s="14" t="s">
        <v>48</v>
      </c>
      <c r="AN11" s="13" t="s">
        <v>28</v>
      </c>
      <c r="AO11" s="14" t="s">
        <v>49</v>
      </c>
      <c r="AP11" s="13" t="s">
        <v>28</v>
      </c>
      <c r="AQ11" s="23"/>
      <c r="AR11" s="23"/>
      <c r="AS11" s="23"/>
    </row>
    <row r="12" spans="1:45" s="2" customFormat="1" ht="22.5" customHeight="1">
      <c r="A12" s="10"/>
      <c r="B12" s="3" t="s">
        <v>64</v>
      </c>
      <c r="C12" s="3">
        <v>18</v>
      </c>
      <c r="D12" s="4" t="s">
        <v>13</v>
      </c>
      <c r="E12" s="4" t="s">
        <v>13</v>
      </c>
      <c r="F12" s="5" t="s">
        <v>19</v>
      </c>
      <c r="G12" s="4" t="s">
        <v>58</v>
      </c>
      <c r="H12" s="4" t="s">
        <v>59</v>
      </c>
      <c r="I12" s="4" t="s">
        <v>60</v>
      </c>
      <c r="J12" s="5" t="s">
        <v>11</v>
      </c>
      <c r="K12" s="12">
        <v>87700</v>
      </c>
      <c r="L12" s="12">
        <v>62071.526250000003</v>
      </c>
      <c r="M12" s="6" t="s">
        <v>5</v>
      </c>
      <c r="N12" s="6" t="s">
        <v>5</v>
      </c>
      <c r="O12" s="6" t="s">
        <v>41</v>
      </c>
      <c r="P12" s="6" t="s">
        <v>5</v>
      </c>
      <c r="Q12" s="6" t="s">
        <v>5</v>
      </c>
      <c r="R12" s="6" t="s">
        <v>41</v>
      </c>
      <c r="S12" s="12">
        <f t="shared" ref="S12:S15" si="0">K12/30*40</f>
        <v>116933.33333333334</v>
      </c>
      <c r="T12" s="6" t="s">
        <v>3</v>
      </c>
      <c r="U12" s="12">
        <v>41</v>
      </c>
      <c r="V12" s="6" t="s">
        <v>45</v>
      </c>
      <c r="W12" s="12">
        <f t="shared" ref="W12:W15" si="1">K12/30*5</f>
        <v>14616.666666666668</v>
      </c>
      <c r="X12" s="6" t="s">
        <v>44</v>
      </c>
      <c r="Y12" s="6" t="s">
        <v>5</v>
      </c>
      <c r="Z12" s="6" t="s">
        <v>41</v>
      </c>
      <c r="AA12" s="6" t="s">
        <v>5</v>
      </c>
      <c r="AB12" s="6" t="s">
        <v>41</v>
      </c>
      <c r="AC12" s="6" t="s">
        <v>5</v>
      </c>
      <c r="AD12" s="6" t="s">
        <v>41</v>
      </c>
      <c r="AE12" s="12">
        <v>0</v>
      </c>
      <c r="AF12" s="6" t="s">
        <v>3</v>
      </c>
      <c r="AG12" s="12">
        <v>0</v>
      </c>
      <c r="AH12" s="6" t="s">
        <v>3</v>
      </c>
      <c r="AI12" s="6" t="s">
        <v>5</v>
      </c>
      <c r="AJ12" s="6" t="s">
        <v>41</v>
      </c>
      <c r="AK12" s="12">
        <f t="shared" ref="AK12:AK15" si="2">IF(K12&gt;=80.04*300,80.04*300*0.13/2,K12*0.13/2)</f>
        <v>1560.7800000000002</v>
      </c>
      <c r="AL12" s="6" t="s">
        <v>45</v>
      </c>
      <c r="AM12" s="12">
        <f>88.36*30</f>
        <v>2650.8</v>
      </c>
      <c r="AN12" s="6" t="s">
        <v>4</v>
      </c>
      <c r="AO12" s="12">
        <v>600</v>
      </c>
      <c r="AP12" s="6" t="s">
        <v>3</v>
      </c>
      <c r="AQ12" s="6" t="s">
        <v>5</v>
      </c>
      <c r="AR12" s="6" t="s">
        <v>41</v>
      </c>
      <c r="AS12" s="6" t="s">
        <v>5</v>
      </c>
    </row>
    <row r="13" spans="1:45" s="2" customFormat="1" ht="22.5" customHeight="1">
      <c r="A13" s="10"/>
      <c r="B13" s="3" t="s">
        <v>64</v>
      </c>
      <c r="C13" s="3">
        <v>16</v>
      </c>
      <c r="D13" s="4" t="s">
        <v>65</v>
      </c>
      <c r="E13" s="4" t="s">
        <v>14</v>
      </c>
      <c r="F13" s="5" t="s">
        <v>19</v>
      </c>
      <c r="G13" s="4" t="s">
        <v>66</v>
      </c>
      <c r="H13" s="4" t="s">
        <v>67</v>
      </c>
      <c r="I13" s="4" t="s">
        <v>68</v>
      </c>
      <c r="J13" s="5" t="s">
        <v>11</v>
      </c>
      <c r="K13" s="12">
        <v>60000</v>
      </c>
      <c r="L13" s="12">
        <v>43272.856249999997</v>
      </c>
      <c r="M13" s="6" t="s">
        <v>5</v>
      </c>
      <c r="N13" s="6" t="s">
        <v>5</v>
      </c>
      <c r="O13" s="6" t="s">
        <v>41</v>
      </c>
      <c r="P13" s="6" t="s">
        <v>5</v>
      </c>
      <c r="Q13" s="6" t="s">
        <v>5</v>
      </c>
      <c r="R13" s="6" t="s">
        <v>41</v>
      </c>
      <c r="S13" s="12">
        <f t="shared" si="0"/>
        <v>80000</v>
      </c>
      <c r="T13" s="6" t="s">
        <v>3</v>
      </c>
      <c r="U13" s="12">
        <v>27.5</v>
      </c>
      <c r="V13" s="6" t="s">
        <v>45</v>
      </c>
      <c r="W13" s="12">
        <f t="shared" si="1"/>
        <v>10000</v>
      </c>
      <c r="X13" s="6" t="s">
        <v>44</v>
      </c>
      <c r="Y13" s="6" t="s">
        <v>5</v>
      </c>
      <c r="Z13" s="6" t="s">
        <v>41</v>
      </c>
      <c r="AA13" s="6" t="s">
        <v>5</v>
      </c>
      <c r="AB13" s="6" t="s">
        <v>41</v>
      </c>
      <c r="AC13" s="6" t="s">
        <v>5</v>
      </c>
      <c r="AD13" s="6" t="s">
        <v>41</v>
      </c>
      <c r="AE13" s="12">
        <v>0</v>
      </c>
      <c r="AF13" s="6" t="s">
        <v>3</v>
      </c>
      <c r="AG13" s="12">
        <v>0</v>
      </c>
      <c r="AH13" s="6" t="s">
        <v>3</v>
      </c>
      <c r="AI13" s="6" t="s">
        <v>5</v>
      </c>
      <c r="AJ13" s="6" t="s">
        <v>41</v>
      </c>
      <c r="AK13" s="12">
        <f t="shared" si="2"/>
        <v>1560.7800000000002</v>
      </c>
      <c r="AL13" s="6" t="s">
        <v>45</v>
      </c>
      <c r="AM13" s="12">
        <f t="shared" ref="AM13:AM15" si="3">88.36*30</f>
        <v>2650.8</v>
      </c>
      <c r="AN13" s="6" t="s">
        <v>4</v>
      </c>
      <c r="AO13" s="12">
        <v>600</v>
      </c>
      <c r="AP13" s="6" t="s">
        <v>3</v>
      </c>
      <c r="AQ13" s="6" t="s">
        <v>5</v>
      </c>
      <c r="AR13" s="6" t="s">
        <v>41</v>
      </c>
      <c r="AS13" s="6" t="s">
        <v>5</v>
      </c>
    </row>
    <row r="14" spans="1:45" s="2" customFormat="1" ht="22.5" customHeight="1">
      <c r="A14" s="10"/>
      <c r="B14" s="3" t="s">
        <v>64</v>
      </c>
      <c r="C14" s="3">
        <v>13</v>
      </c>
      <c r="D14" s="4" t="s">
        <v>57</v>
      </c>
      <c r="E14" s="4" t="s">
        <v>56</v>
      </c>
      <c r="F14" s="5" t="s">
        <v>19</v>
      </c>
      <c r="G14" s="4" t="s">
        <v>61</v>
      </c>
      <c r="H14" s="4" t="s">
        <v>62</v>
      </c>
      <c r="I14" s="4" t="s">
        <v>63</v>
      </c>
      <c r="J14" s="5" t="s">
        <v>11</v>
      </c>
      <c r="K14" s="12">
        <v>53900</v>
      </c>
      <c r="L14" s="12">
        <v>39002.856249999997</v>
      </c>
      <c r="M14" s="6" t="s">
        <v>5</v>
      </c>
      <c r="N14" s="6" t="s">
        <v>5</v>
      </c>
      <c r="O14" s="6" t="s">
        <v>41</v>
      </c>
      <c r="P14" s="6" t="s">
        <v>5</v>
      </c>
      <c r="Q14" s="6" t="s">
        <v>5</v>
      </c>
      <c r="R14" s="6" t="s">
        <v>41</v>
      </c>
      <c r="S14" s="12">
        <f t="shared" si="0"/>
        <v>71866.666666666672</v>
      </c>
      <c r="T14" s="6" t="s">
        <v>3</v>
      </c>
      <c r="U14" s="12">
        <v>23</v>
      </c>
      <c r="V14" s="6" t="s">
        <v>45</v>
      </c>
      <c r="W14" s="12">
        <f t="shared" si="1"/>
        <v>8983.3333333333339</v>
      </c>
      <c r="X14" s="6" t="s">
        <v>44</v>
      </c>
      <c r="Y14" s="6" t="s">
        <v>5</v>
      </c>
      <c r="Z14" s="6" t="s">
        <v>41</v>
      </c>
      <c r="AA14" s="6" t="s">
        <v>5</v>
      </c>
      <c r="AB14" s="6" t="s">
        <v>41</v>
      </c>
      <c r="AC14" s="6" t="s">
        <v>5</v>
      </c>
      <c r="AD14" s="6" t="s">
        <v>41</v>
      </c>
      <c r="AE14" s="12">
        <v>0</v>
      </c>
      <c r="AF14" s="6" t="s">
        <v>3</v>
      </c>
      <c r="AG14" s="12">
        <v>0</v>
      </c>
      <c r="AH14" s="6" t="s">
        <v>3</v>
      </c>
      <c r="AI14" s="6" t="s">
        <v>5</v>
      </c>
      <c r="AJ14" s="6" t="s">
        <v>41</v>
      </c>
      <c r="AK14" s="12">
        <f t="shared" si="2"/>
        <v>1560.7800000000002</v>
      </c>
      <c r="AL14" s="6" t="s">
        <v>45</v>
      </c>
      <c r="AM14" s="12">
        <f t="shared" si="3"/>
        <v>2650.8</v>
      </c>
      <c r="AN14" s="6" t="s">
        <v>4</v>
      </c>
      <c r="AO14" s="12">
        <v>600</v>
      </c>
      <c r="AP14" s="6" t="s">
        <v>3</v>
      </c>
      <c r="AQ14" s="6" t="s">
        <v>5</v>
      </c>
      <c r="AR14" s="6" t="s">
        <v>41</v>
      </c>
      <c r="AS14" s="6" t="s">
        <v>5</v>
      </c>
    </row>
    <row r="15" spans="1:45" s="8" customFormat="1" ht="22.5" customHeight="1">
      <c r="A15" s="10"/>
      <c r="B15" s="3" t="s">
        <v>64</v>
      </c>
      <c r="C15" s="3">
        <v>10</v>
      </c>
      <c r="D15" s="4" t="s">
        <v>15</v>
      </c>
      <c r="E15" s="4" t="s">
        <v>6</v>
      </c>
      <c r="F15" s="5" t="s">
        <v>19</v>
      </c>
      <c r="G15" s="4" t="s">
        <v>16</v>
      </c>
      <c r="H15" s="4" t="s">
        <v>17</v>
      </c>
      <c r="I15" s="4" t="s">
        <v>18</v>
      </c>
      <c r="J15" s="5" t="s">
        <v>12</v>
      </c>
      <c r="K15" s="12">
        <v>26000</v>
      </c>
      <c r="L15" s="12">
        <v>19036.306249999998</v>
      </c>
      <c r="M15" s="6" t="s">
        <v>5</v>
      </c>
      <c r="N15" s="6" t="s">
        <v>5</v>
      </c>
      <c r="O15" s="6" t="s">
        <v>41</v>
      </c>
      <c r="P15" s="6" t="s">
        <v>5</v>
      </c>
      <c r="Q15" s="6" t="s">
        <v>5</v>
      </c>
      <c r="R15" s="6" t="s">
        <v>41</v>
      </c>
      <c r="S15" s="12">
        <f t="shared" si="0"/>
        <v>34666.666666666664</v>
      </c>
      <c r="T15" s="6" t="s">
        <v>3</v>
      </c>
      <c r="U15" s="12">
        <v>41</v>
      </c>
      <c r="V15" s="6" t="s">
        <v>45</v>
      </c>
      <c r="W15" s="12">
        <f t="shared" si="1"/>
        <v>4333.333333333333</v>
      </c>
      <c r="X15" s="6" t="s">
        <v>44</v>
      </c>
      <c r="Y15" s="6" t="s">
        <v>5</v>
      </c>
      <c r="Z15" s="6" t="s">
        <v>41</v>
      </c>
      <c r="AA15" s="6" t="s">
        <v>5</v>
      </c>
      <c r="AB15" s="6" t="s">
        <v>41</v>
      </c>
      <c r="AC15" s="6" t="s">
        <v>5</v>
      </c>
      <c r="AD15" s="6" t="s">
        <v>41</v>
      </c>
      <c r="AE15" s="12">
        <f>25200/30*20</f>
        <v>16800</v>
      </c>
      <c r="AF15" s="6" t="s">
        <v>3</v>
      </c>
      <c r="AG15" s="12">
        <v>9350</v>
      </c>
      <c r="AH15" s="6" t="s">
        <v>3</v>
      </c>
      <c r="AI15" s="6" t="s">
        <v>5</v>
      </c>
      <c r="AJ15" s="6" t="s">
        <v>41</v>
      </c>
      <c r="AK15" s="12">
        <f t="shared" si="2"/>
        <v>1560.7800000000002</v>
      </c>
      <c r="AL15" s="6" t="s">
        <v>45</v>
      </c>
      <c r="AM15" s="12">
        <f t="shared" si="3"/>
        <v>2650.8</v>
      </c>
      <c r="AN15" s="6" t="s">
        <v>4</v>
      </c>
      <c r="AO15" s="12">
        <v>600</v>
      </c>
      <c r="AP15" s="6" t="s">
        <v>3</v>
      </c>
      <c r="AQ15" s="6" t="s">
        <v>5</v>
      </c>
      <c r="AR15" s="6" t="s">
        <v>41</v>
      </c>
      <c r="AS15" s="6" t="s">
        <v>5</v>
      </c>
    </row>
    <row r="17" spans="2:2" s="16" customFormat="1">
      <c r="B17" s="16" t="s">
        <v>51</v>
      </c>
    </row>
    <row r="18" spans="2:2" s="16" customFormat="1">
      <c r="B18" s="15" t="s">
        <v>52</v>
      </c>
    </row>
    <row r="19" spans="2:2" s="16" customFormat="1">
      <c r="B19" s="16" t="s">
        <v>87</v>
      </c>
    </row>
    <row r="20" spans="2:2" s="16" customFormat="1">
      <c r="B20" s="16" t="s">
        <v>88</v>
      </c>
    </row>
  </sheetData>
  <mergeCells count="33">
    <mergeCell ref="AJ7:AJ11"/>
    <mergeCell ref="AK7:AP10"/>
    <mergeCell ref="AQ7:AQ11"/>
    <mergeCell ref="AR7:AR11"/>
    <mergeCell ref="AS7:AS11"/>
    <mergeCell ref="AI7:AI11"/>
    <mergeCell ref="Q7:Q11"/>
    <mergeCell ref="R7:R11"/>
    <mergeCell ref="S7:T10"/>
    <mergeCell ref="U7:X10"/>
    <mergeCell ref="Y7:Y11"/>
    <mergeCell ref="Z7:Z11"/>
    <mergeCell ref="AA7:AA11"/>
    <mergeCell ref="AB7:AB11"/>
    <mergeCell ref="AC7:AC11"/>
    <mergeCell ref="AD7:AD11"/>
    <mergeCell ref="AE7:AH10"/>
    <mergeCell ref="P7:P11"/>
    <mergeCell ref="B2:AS2"/>
    <mergeCell ref="B4:AS4"/>
    <mergeCell ref="B5:AS5"/>
    <mergeCell ref="B7:B11"/>
    <mergeCell ref="C7:C11"/>
    <mergeCell ref="D7:D11"/>
    <mergeCell ref="E7:E11"/>
    <mergeCell ref="F7:F11"/>
    <mergeCell ref="G7:I10"/>
    <mergeCell ref="J7:J11"/>
    <mergeCell ref="K7:K11"/>
    <mergeCell ref="L7:L11"/>
    <mergeCell ref="M7:M11"/>
    <mergeCell ref="N7:N11"/>
    <mergeCell ref="O7:O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zoomScaleNormal="100" workbookViewId="0">
      <selection activeCell="B7" sqref="B7:B11"/>
    </sheetView>
  </sheetViews>
  <sheetFormatPr baseColWidth="10" defaultRowHeight="15"/>
  <cols>
    <col min="1" max="1" width="3.28515625" customWidth="1"/>
    <col min="2" max="2" width="50.7109375" customWidth="1"/>
    <col min="3" max="3" width="11.7109375" customWidth="1"/>
    <col min="4" max="4" width="60.7109375" customWidth="1"/>
    <col min="5" max="5" width="30.7109375" customWidth="1"/>
    <col min="6" max="6" width="39.7109375" customWidth="1"/>
    <col min="7" max="7" width="22.7109375" customWidth="1"/>
    <col min="8" max="9" width="18.7109375" customWidth="1"/>
    <col min="10" max="10" width="12.7109375" customWidth="1"/>
    <col min="11" max="18" width="15.7109375" customWidth="1"/>
    <col min="19" max="19" width="16.7109375" customWidth="1"/>
    <col min="20" max="45" width="15.7109375" customWidth="1"/>
  </cols>
  <sheetData>
    <row r="1" spans="1:45" s="1" customFormat="1" ht="17.25" customHeight="1"/>
    <row r="2" spans="1:45" s="1" customFormat="1" ht="17.25" customHeight="1">
      <c r="B2" s="24" t="s">
        <v>53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s="1" customFormat="1" ht="17.2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45" s="1" customFormat="1" ht="17.25" customHeight="1">
      <c r="B4" s="25" t="s">
        <v>54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1:45" s="1" customFormat="1" ht="17.25" customHeight="1">
      <c r="B5" s="25" t="s">
        <v>55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1" customFormat="1" ht="17.25" customHeight="1"/>
    <row r="7" spans="1:45" s="7" customFormat="1" ht="21" customHeight="1">
      <c r="B7" s="26" t="s">
        <v>21</v>
      </c>
      <c r="C7" s="26" t="s">
        <v>0</v>
      </c>
      <c r="D7" s="26" t="s">
        <v>1</v>
      </c>
      <c r="E7" s="26" t="s">
        <v>20</v>
      </c>
      <c r="F7" s="26" t="s">
        <v>7</v>
      </c>
      <c r="G7" s="29" t="s">
        <v>22</v>
      </c>
      <c r="H7" s="30"/>
      <c r="I7" s="31"/>
      <c r="J7" s="22" t="s">
        <v>8</v>
      </c>
      <c r="K7" s="22" t="s">
        <v>9</v>
      </c>
      <c r="L7" s="22" t="s">
        <v>10</v>
      </c>
      <c r="M7" s="22" t="s">
        <v>37</v>
      </c>
      <c r="N7" s="22" t="s">
        <v>38</v>
      </c>
      <c r="O7" s="22" t="s">
        <v>28</v>
      </c>
      <c r="P7" s="22" t="s">
        <v>26</v>
      </c>
      <c r="Q7" s="22" t="s">
        <v>27</v>
      </c>
      <c r="R7" s="22" t="s">
        <v>28</v>
      </c>
      <c r="S7" s="29" t="s">
        <v>39</v>
      </c>
      <c r="T7" s="31"/>
      <c r="U7" s="29" t="s">
        <v>40</v>
      </c>
      <c r="V7" s="30"/>
      <c r="W7" s="30"/>
      <c r="X7" s="31"/>
      <c r="Y7" s="22" t="s">
        <v>29</v>
      </c>
      <c r="Z7" s="22" t="s">
        <v>28</v>
      </c>
      <c r="AA7" s="22" t="s">
        <v>30</v>
      </c>
      <c r="AB7" s="22" t="s">
        <v>28</v>
      </c>
      <c r="AC7" s="22" t="s">
        <v>31</v>
      </c>
      <c r="AD7" s="22" t="s">
        <v>28</v>
      </c>
      <c r="AE7" s="29" t="s">
        <v>32</v>
      </c>
      <c r="AF7" s="30"/>
      <c r="AG7" s="30"/>
      <c r="AH7" s="31"/>
      <c r="AI7" s="22" t="s">
        <v>33</v>
      </c>
      <c r="AJ7" s="22" t="s">
        <v>28</v>
      </c>
      <c r="AK7" s="29" t="s">
        <v>34</v>
      </c>
      <c r="AL7" s="30"/>
      <c r="AM7" s="30"/>
      <c r="AN7" s="30"/>
      <c r="AO7" s="30"/>
      <c r="AP7" s="30"/>
      <c r="AQ7" s="22" t="s">
        <v>35</v>
      </c>
      <c r="AR7" s="22" t="s">
        <v>28</v>
      </c>
      <c r="AS7" s="22" t="s">
        <v>36</v>
      </c>
    </row>
    <row r="8" spans="1:45" s="9" customFormat="1" ht="20.25" customHeight="1">
      <c r="B8" s="27"/>
      <c r="C8" s="27"/>
      <c r="D8" s="27"/>
      <c r="E8" s="27"/>
      <c r="F8" s="27"/>
      <c r="G8" s="32"/>
      <c r="H8" s="33"/>
      <c r="I8" s="34"/>
      <c r="J8" s="38"/>
      <c r="K8" s="23"/>
      <c r="L8" s="23"/>
      <c r="M8" s="23"/>
      <c r="N8" s="23"/>
      <c r="O8" s="23"/>
      <c r="P8" s="23"/>
      <c r="Q8" s="23"/>
      <c r="R8" s="23"/>
      <c r="S8" s="32"/>
      <c r="T8" s="34"/>
      <c r="U8" s="32"/>
      <c r="V8" s="33"/>
      <c r="W8" s="33"/>
      <c r="X8" s="34"/>
      <c r="Y8" s="23"/>
      <c r="Z8" s="23"/>
      <c r="AA8" s="23"/>
      <c r="AB8" s="23"/>
      <c r="AC8" s="23"/>
      <c r="AD8" s="23"/>
      <c r="AE8" s="32"/>
      <c r="AF8" s="33"/>
      <c r="AG8" s="33"/>
      <c r="AH8" s="34"/>
      <c r="AI8" s="23"/>
      <c r="AJ8" s="23"/>
      <c r="AK8" s="32"/>
      <c r="AL8" s="33"/>
      <c r="AM8" s="33"/>
      <c r="AN8" s="33"/>
      <c r="AO8" s="33"/>
      <c r="AP8" s="33"/>
      <c r="AQ8" s="23"/>
      <c r="AR8" s="23"/>
      <c r="AS8" s="23"/>
    </row>
    <row r="9" spans="1:45" s="9" customFormat="1">
      <c r="B9" s="27"/>
      <c r="C9" s="27"/>
      <c r="D9" s="27"/>
      <c r="E9" s="27"/>
      <c r="F9" s="27"/>
      <c r="G9" s="32"/>
      <c r="H9" s="33"/>
      <c r="I9" s="34"/>
      <c r="J9" s="38"/>
      <c r="K9" s="23"/>
      <c r="L9" s="23"/>
      <c r="M9" s="23"/>
      <c r="N9" s="23"/>
      <c r="O9" s="23"/>
      <c r="P9" s="23"/>
      <c r="Q9" s="23"/>
      <c r="R9" s="23"/>
      <c r="S9" s="32"/>
      <c r="T9" s="34"/>
      <c r="U9" s="32"/>
      <c r="V9" s="33"/>
      <c r="W9" s="33"/>
      <c r="X9" s="34"/>
      <c r="Y9" s="23"/>
      <c r="Z9" s="23"/>
      <c r="AA9" s="23"/>
      <c r="AB9" s="23"/>
      <c r="AC9" s="23"/>
      <c r="AD9" s="23"/>
      <c r="AE9" s="32"/>
      <c r="AF9" s="33"/>
      <c r="AG9" s="33"/>
      <c r="AH9" s="34"/>
      <c r="AI9" s="23"/>
      <c r="AJ9" s="23"/>
      <c r="AK9" s="32"/>
      <c r="AL9" s="33"/>
      <c r="AM9" s="33"/>
      <c r="AN9" s="33"/>
      <c r="AO9" s="33"/>
      <c r="AP9" s="33"/>
      <c r="AQ9" s="23"/>
      <c r="AR9" s="23"/>
      <c r="AS9" s="23"/>
    </row>
    <row r="10" spans="1:45" s="9" customFormat="1" ht="50.25" customHeight="1">
      <c r="B10" s="27"/>
      <c r="C10" s="27"/>
      <c r="D10" s="27"/>
      <c r="E10" s="27"/>
      <c r="F10" s="27"/>
      <c r="G10" s="35"/>
      <c r="H10" s="36"/>
      <c r="I10" s="37"/>
      <c r="J10" s="38"/>
      <c r="K10" s="23"/>
      <c r="L10" s="23"/>
      <c r="M10" s="23"/>
      <c r="N10" s="23"/>
      <c r="O10" s="23"/>
      <c r="P10" s="23"/>
      <c r="Q10" s="23"/>
      <c r="R10" s="23"/>
      <c r="S10" s="35"/>
      <c r="T10" s="37"/>
      <c r="U10" s="35"/>
      <c r="V10" s="36"/>
      <c r="W10" s="36"/>
      <c r="X10" s="37"/>
      <c r="Y10" s="23"/>
      <c r="Z10" s="23"/>
      <c r="AA10" s="23"/>
      <c r="AB10" s="23"/>
      <c r="AC10" s="23"/>
      <c r="AD10" s="23"/>
      <c r="AE10" s="35"/>
      <c r="AF10" s="36"/>
      <c r="AG10" s="36"/>
      <c r="AH10" s="37"/>
      <c r="AI10" s="23"/>
      <c r="AJ10" s="23"/>
      <c r="AK10" s="35"/>
      <c r="AL10" s="36"/>
      <c r="AM10" s="36"/>
      <c r="AN10" s="36"/>
      <c r="AO10" s="36"/>
      <c r="AP10" s="36"/>
      <c r="AQ10" s="23"/>
      <c r="AR10" s="23"/>
      <c r="AS10" s="23"/>
    </row>
    <row r="11" spans="1:45" s="9" customFormat="1" ht="45" customHeight="1">
      <c r="B11" s="28"/>
      <c r="C11" s="28"/>
      <c r="D11" s="28"/>
      <c r="E11" s="28"/>
      <c r="F11" s="28"/>
      <c r="G11" s="11" t="s">
        <v>23</v>
      </c>
      <c r="H11" s="11" t="s">
        <v>24</v>
      </c>
      <c r="I11" s="11" t="s">
        <v>25</v>
      </c>
      <c r="J11" s="38"/>
      <c r="K11" s="23"/>
      <c r="L11" s="23"/>
      <c r="M11" s="23"/>
      <c r="N11" s="23"/>
      <c r="O11" s="23"/>
      <c r="P11" s="23"/>
      <c r="Q11" s="23"/>
      <c r="R11" s="23"/>
      <c r="S11" s="13" t="s">
        <v>2</v>
      </c>
      <c r="T11" s="13" t="s">
        <v>28</v>
      </c>
      <c r="U11" s="14" t="s">
        <v>42</v>
      </c>
      <c r="V11" s="13" t="s">
        <v>28</v>
      </c>
      <c r="W11" s="14" t="s">
        <v>43</v>
      </c>
      <c r="X11" s="13" t="s">
        <v>28</v>
      </c>
      <c r="Y11" s="23"/>
      <c r="Z11" s="23"/>
      <c r="AA11" s="23"/>
      <c r="AB11" s="23"/>
      <c r="AC11" s="23"/>
      <c r="AD11" s="23"/>
      <c r="AE11" s="14" t="s">
        <v>46</v>
      </c>
      <c r="AF11" s="13" t="s">
        <v>28</v>
      </c>
      <c r="AG11" s="14" t="s">
        <v>50</v>
      </c>
      <c r="AH11" s="13" t="s">
        <v>28</v>
      </c>
      <c r="AI11" s="23"/>
      <c r="AJ11" s="23"/>
      <c r="AK11" s="14" t="s">
        <v>47</v>
      </c>
      <c r="AL11" s="13" t="s">
        <v>28</v>
      </c>
      <c r="AM11" s="14" t="s">
        <v>48</v>
      </c>
      <c r="AN11" s="13" t="s">
        <v>28</v>
      </c>
      <c r="AO11" s="14" t="s">
        <v>49</v>
      </c>
      <c r="AP11" s="13" t="s">
        <v>28</v>
      </c>
      <c r="AQ11" s="23"/>
      <c r="AR11" s="23"/>
      <c r="AS11" s="23"/>
    </row>
    <row r="12" spans="1:45" s="2" customFormat="1" ht="22.5" customHeight="1">
      <c r="A12" s="10"/>
      <c r="B12" s="3" t="s">
        <v>64</v>
      </c>
      <c r="C12" s="3">
        <v>18</v>
      </c>
      <c r="D12" s="4" t="s">
        <v>13</v>
      </c>
      <c r="E12" s="4" t="s">
        <v>13</v>
      </c>
      <c r="F12" s="5" t="s">
        <v>19</v>
      </c>
      <c r="G12" s="4" t="s">
        <v>58</v>
      </c>
      <c r="H12" s="4" t="s">
        <v>59</v>
      </c>
      <c r="I12" s="4" t="s">
        <v>60</v>
      </c>
      <c r="J12" s="5" t="s">
        <v>11</v>
      </c>
      <c r="K12" s="12">
        <v>87700</v>
      </c>
      <c r="L12" s="12">
        <v>62071.526250000003</v>
      </c>
      <c r="M12" s="6" t="s">
        <v>5</v>
      </c>
      <c r="N12" s="6" t="s">
        <v>5</v>
      </c>
      <c r="O12" s="6" t="s">
        <v>41</v>
      </c>
      <c r="P12" s="6" t="s">
        <v>5</v>
      </c>
      <c r="Q12" s="6" t="s">
        <v>5</v>
      </c>
      <c r="R12" s="6" t="s">
        <v>41</v>
      </c>
      <c r="S12" s="12">
        <f t="shared" ref="S12:S15" si="0">K12/30*40</f>
        <v>116933.33333333334</v>
      </c>
      <c r="T12" s="6" t="s">
        <v>3</v>
      </c>
      <c r="U12" s="12">
        <v>41</v>
      </c>
      <c r="V12" s="6" t="s">
        <v>45</v>
      </c>
      <c r="W12" s="12">
        <f t="shared" ref="W12:W15" si="1">K12/30*5</f>
        <v>14616.666666666668</v>
      </c>
      <c r="X12" s="6" t="s">
        <v>44</v>
      </c>
      <c r="Y12" s="6" t="s">
        <v>5</v>
      </c>
      <c r="Z12" s="6" t="s">
        <v>41</v>
      </c>
      <c r="AA12" s="6" t="s">
        <v>5</v>
      </c>
      <c r="AB12" s="6" t="s">
        <v>41</v>
      </c>
      <c r="AC12" s="6" t="s">
        <v>5</v>
      </c>
      <c r="AD12" s="6" t="s">
        <v>41</v>
      </c>
      <c r="AE12" s="12">
        <v>0</v>
      </c>
      <c r="AF12" s="6" t="s">
        <v>3</v>
      </c>
      <c r="AG12" s="12">
        <v>0</v>
      </c>
      <c r="AH12" s="6" t="s">
        <v>3</v>
      </c>
      <c r="AI12" s="6" t="s">
        <v>5</v>
      </c>
      <c r="AJ12" s="6" t="s">
        <v>41</v>
      </c>
      <c r="AK12" s="12">
        <f t="shared" ref="AK12:AK15" si="2">IF(K12&gt;=80.04*300,80.04*300*0.13/2,K12*0.13/2)</f>
        <v>1560.7800000000002</v>
      </c>
      <c r="AL12" s="6" t="s">
        <v>45</v>
      </c>
      <c r="AM12" s="12">
        <f t="shared" ref="AM12:AM15" si="3">80.04*30</f>
        <v>2401.2000000000003</v>
      </c>
      <c r="AN12" s="6" t="s">
        <v>4</v>
      </c>
      <c r="AO12" s="12">
        <v>600</v>
      </c>
      <c r="AP12" s="6" t="s">
        <v>3</v>
      </c>
      <c r="AQ12" s="6" t="s">
        <v>5</v>
      </c>
      <c r="AR12" s="6" t="s">
        <v>41</v>
      </c>
      <c r="AS12" s="6" t="s">
        <v>5</v>
      </c>
    </row>
    <row r="13" spans="1:45" s="2" customFormat="1" ht="22.5" customHeight="1">
      <c r="A13" s="10"/>
      <c r="B13" s="3" t="s">
        <v>64</v>
      </c>
      <c r="C13" s="3">
        <v>16</v>
      </c>
      <c r="D13" s="4" t="s">
        <v>65</v>
      </c>
      <c r="E13" s="4" t="s">
        <v>14</v>
      </c>
      <c r="F13" s="5" t="s">
        <v>19</v>
      </c>
      <c r="G13" s="4" t="s">
        <v>66</v>
      </c>
      <c r="H13" s="4" t="s">
        <v>67</v>
      </c>
      <c r="I13" s="4" t="s">
        <v>68</v>
      </c>
      <c r="J13" s="5" t="s">
        <v>11</v>
      </c>
      <c r="K13" s="12">
        <v>60000</v>
      </c>
      <c r="L13" s="12">
        <v>43272.856249999997</v>
      </c>
      <c r="M13" s="6" t="s">
        <v>5</v>
      </c>
      <c r="N13" s="6" t="s">
        <v>5</v>
      </c>
      <c r="O13" s="6" t="s">
        <v>41</v>
      </c>
      <c r="P13" s="6" t="s">
        <v>5</v>
      </c>
      <c r="Q13" s="6" t="s">
        <v>5</v>
      </c>
      <c r="R13" s="6" t="s">
        <v>41</v>
      </c>
      <c r="S13" s="12">
        <f t="shared" si="0"/>
        <v>80000</v>
      </c>
      <c r="T13" s="6" t="s">
        <v>3</v>
      </c>
      <c r="U13" s="12">
        <v>0</v>
      </c>
      <c r="V13" s="6" t="s">
        <v>45</v>
      </c>
      <c r="W13" s="12">
        <f t="shared" si="1"/>
        <v>10000</v>
      </c>
      <c r="X13" s="6" t="s">
        <v>44</v>
      </c>
      <c r="Y13" s="6" t="s">
        <v>5</v>
      </c>
      <c r="Z13" s="6" t="s">
        <v>41</v>
      </c>
      <c r="AA13" s="6" t="s">
        <v>5</v>
      </c>
      <c r="AB13" s="6" t="s">
        <v>41</v>
      </c>
      <c r="AC13" s="6" t="s">
        <v>5</v>
      </c>
      <c r="AD13" s="6" t="s">
        <v>41</v>
      </c>
      <c r="AE13" s="12">
        <v>0</v>
      </c>
      <c r="AF13" s="6" t="s">
        <v>3</v>
      </c>
      <c r="AG13" s="12">
        <v>0</v>
      </c>
      <c r="AH13" s="6" t="s">
        <v>3</v>
      </c>
      <c r="AI13" s="6" t="s">
        <v>5</v>
      </c>
      <c r="AJ13" s="6" t="s">
        <v>41</v>
      </c>
      <c r="AK13" s="12">
        <f t="shared" si="2"/>
        <v>1560.7800000000002</v>
      </c>
      <c r="AL13" s="6" t="s">
        <v>45</v>
      </c>
      <c r="AM13" s="12">
        <f t="shared" si="3"/>
        <v>2401.2000000000003</v>
      </c>
      <c r="AN13" s="6" t="s">
        <v>4</v>
      </c>
      <c r="AO13" s="12">
        <v>600</v>
      </c>
      <c r="AP13" s="6" t="s">
        <v>3</v>
      </c>
      <c r="AQ13" s="6" t="s">
        <v>5</v>
      </c>
      <c r="AR13" s="6" t="s">
        <v>41</v>
      </c>
      <c r="AS13" s="6" t="s">
        <v>5</v>
      </c>
    </row>
    <row r="14" spans="1:45" s="2" customFormat="1" ht="22.5" customHeight="1">
      <c r="A14" s="10"/>
      <c r="B14" s="3" t="s">
        <v>64</v>
      </c>
      <c r="C14" s="3">
        <v>13</v>
      </c>
      <c r="D14" s="4" t="s">
        <v>57</v>
      </c>
      <c r="E14" s="4" t="s">
        <v>56</v>
      </c>
      <c r="F14" s="5" t="s">
        <v>19</v>
      </c>
      <c r="G14" s="4" t="s">
        <v>61</v>
      </c>
      <c r="H14" s="4" t="s">
        <v>62</v>
      </c>
      <c r="I14" s="4" t="s">
        <v>63</v>
      </c>
      <c r="J14" s="5" t="s">
        <v>11</v>
      </c>
      <c r="K14" s="12">
        <v>53900</v>
      </c>
      <c r="L14" s="12">
        <v>39002.856249999997</v>
      </c>
      <c r="M14" s="6" t="s">
        <v>5</v>
      </c>
      <c r="N14" s="6" t="s">
        <v>5</v>
      </c>
      <c r="O14" s="6" t="s">
        <v>41</v>
      </c>
      <c r="P14" s="6" t="s">
        <v>5</v>
      </c>
      <c r="Q14" s="6" t="s">
        <v>5</v>
      </c>
      <c r="R14" s="6" t="s">
        <v>41</v>
      </c>
      <c r="S14" s="12">
        <f t="shared" si="0"/>
        <v>71866.666666666672</v>
      </c>
      <c r="T14" s="6" t="s">
        <v>3</v>
      </c>
      <c r="U14" s="12">
        <v>23</v>
      </c>
      <c r="V14" s="6" t="s">
        <v>45</v>
      </c>
      <c r="W14" s="12">
        <f t="shared" si="1"/>
        <v>8983.3333333333339</v>
      </c>
      <c r="X14" s="6" t="s">
        <v>44</v>
      </c>
      <c r="Y14" s="6" t="s">
        <v>5</v>
      </c>
      <c r="Z14" s="6" t="s">
        <v>41</v>
      </c>
      <c r="AA14" s="6" t="s">
        <v>5</v>
      </c>
      <c r="AB14" s="6" t="s">
        <v>41</v>
      </c>
      <c r="AC14" s="6" t="s">
        <v>5</v>
      </c>
      <c r="AD14" s="6" t="s">
        <v>41</v>
      </c>
      <c r="AE14" s="12">
        <v>0</v>
      </c>
      <c r="AF14" s="6" t="s">
        <v>3</v>
      </c>
      <c r="AG14" s="12">
        <v>0</v>
      </c>
      <c r="AH14" s="6" t="s">
        <v>3</v>
      </c>
      <c r="AI14" s="6" t="s">
        <v>5</v>
      </c>
      <c r="AJ14" s="6" t="s">
        <v>41</v>
      </c>
      <c r="AK14" s="12">
        <f t="shared" si="2"/>
        <v>1560.7800000000002</v>
      </c>
      <c r="AL14" s="6" t="s">
        <v>45</v>
      </c>
      <c r="AM14" s="12">
        <f t="shared" si="3"/>
        <v>2401.2000000000003</v>
      </c>
      <c r="AN14" s="6" t="s">
        <v>4</v>
      </c>
      <c r="AO14" s="12">
        <v>600</v>
      </c>
      <c r="AP14" s="6" t="s">
        <v>3</v>
      </c>
      <c r="AQ14" s="6" t="s">
        <v>5</v>
      </c>
      <c r="AR14" s="6" t="s">
        <v>41</v>
      </c>
      <c r="AS14" s="6" t="s">
        <v>5</v>
      </c>
    </row>
    <row r="15" spans="1:45" s="8" customFormat="1" ht="22.5" customHeight="1">
      <c r="A15" s="10"/>
      <c r="B15" s="3" t="s">
        <v>64</v>
      </c>
      <c r="C15" s="3">
        <v>10</v>
      </c>
      <c r="D15" s="4" t="s">
        <v>15</v>
      </c>
      <c r="E15" s="4" t="s">
        <v>6</v>
      </c>
      <c r="F15" s="5" t="s">
        <v>19</v>
      </c>
      <c r="G15" s="4" t="s">
        <v>16</v>
      </c>
      <c r="H15" s="4" t="s">
        <v>17</v>
      </c>
      <c r="I15" s="4" t="s">
        <v>18</v>
      </c>
      <c r="J15" s="5" t="s">
        <v>12</v>
      </c>
      <c r="K15" s="12">
        <v>26000</v>
      </c>
      <c r="L15" s="12">
        <v>19036.306249999998</v>
      </c>
      <c r="M15" s="6" t="s">
        <v>5</v>
      </c>
      <c r="N15" s="6" t="s">
        <v>5</v>
      </c>
      <c r="O15" s="6" t="s">
        <v>41</v>
      </c>
      <c r="P15" s="6" t="s">
        <v>5</v>
      </c>
      <c r="Q15" s="6" t="s">
        <v>5</v>
      </c>
      <c r="R15" s="6" t="s">
        <v>41</v>
      </c>
      <c r="S15" s="12">
        <f t="shared" si="0"/>
        <v>34666.666666666664</v>
      </c>
      <c r="T15" s="6" t="s">
        <v>3</v>
      </c>
      <c r="U15" s="12">
        <v>41</v>
      </c>
      <c r="V15" s="6" t="s">
        <v>45</v>
      </c>
      <c r="W15" s="12">
        <f t="shared" si="1"/>
        <v>4333.333333333333</v>
      </c>
      <c r="X15" s="6" t="s">
        <v>44</v>
      </c>
      <c r="Y15" s="6" t="s">
        <v>5</v>
      </c>
      <c r="Z15" s="6" t="s">
        <v>41</v>
      </c>
      <c r="AA15" s="6" t="s">
        <v>5</v>
      </c>
      <c r="AB15" s="6" t="s">
        <v>41</v>
      </c>
      <c r="AC15" s="6" t="s">
        <v>5</v>
      </c>
      <c r="AD15" s="6" t="s">
        <v>41</v>
      </c>
      <c r="AE15" s="12">
        <f>25200/30*20</f>
        <v>16800</v>
      </c>
      <c r="AF15" s="6" t="s">
        <v>3</v>
      </c>
      <c r="AG15" s="12">
        <v>9350</v>
      </c>
      <c r="AH15" s="6" t="s">
        <v>3</v>
      </c>
      <c r="AI15" s="6" t="s">
        <v>5</v>
      </c>
      <c r="AJ15" s="6" t="s">
        <v>41</v>
      </c>
      <c r="AK15" s="12">
        <f t="shared" si="2"/>
        <v>1560.7800000000002</v>
      </c>
      <c r="AL15" s="6" t="s">
        <v>45</v>
      </c>
      <c r="AM15" s="12">
        <f t="shared" si="3"/>
        <v>2401.2000000000003</v>
      </c>
      <c r="AN15" s="6" t="s">
        <v>4</v>
      </c>
      <c r="AO15" s="12">
        <v>600</v>
      </c>
      <c r="AP15" s="6" t="s">
        <v>3</v>
      </c>
      <c r="AQ15" s="6" t="s">
        <v>5</v>
      </c>
      <c r="AR15" s="6" t="s">
        <v>41</v>
      </c>
      <c r="AS15" s="6" t="s">
        <v>5</v>
      </c>
    </row>
    <row r="17" spans="2:2" s="16" customFormat="1">
      <c r="B17" s="16" t="s">
        <v>51</v>
      </c>
    </row>
    <row r="18" spans="2:2" s="16" customFormat="1">
      <c r="B18" s="15" t="s">
        <v>52</v>
      </c>
    </row>
    <row r="19" spans="2:2" s="16" customFormat="1">
      <c r="B19" s="16" t="s">
        <v>85</v>
      </c>
    </row>
    <row r="20" spans="2:2" s="16" customFormat="1">
      <c r="B20" s="16" t="s">
        <v>86</v>
      </c>
    </row>
  </sheetData>
  <mergeCells count="33">
    <mergeCell ref="P7:P11"/>
    <mergeCell ref="B2:AS2"/>
    <mergeCell ref="B4:AS4"/>
    <mergeCell ref="B5:AS5"/>
    <mergeCell ref="B7:B11"/>
    <mergeCell ref="C7:C11"/>
    <mergeCell ref="D7:D11"/>
    <mergeCell ref="E7:E11"/>
    <mergeCell ref="F7:F11"/>
    <mergeCell ref="G7:I10"/>
    <mergeCell ref="J7:J11"/>
    <mergeCell ref="K7:K11"/>
    <mergeCell ref="L7:L11"/>
    <mergeCell ref="M7:M11"/>
    <mergeCell ref="N7:N11"/>
    <mergeCell ref="O7:O11"/>
    <mergeCell ref="AI7:AI11"/>
    <mergeCell ref="Q7:Q11"/>
    <mergeCell ref="R7:R11"/>
    <mergeCell ref="S7:T10"/>
    <mergeCell ref="U7:X10"/>
    <mergeCell ref="Y7:Y11"/>
    <mergeCell ref="Z7:Z11"/>
    <mergeCell ref="AA7:AA11"/>
    <mergeCell ref="AB7:AB11"/>
    <mergeCell ref="AC7:AC11"/>
    <mergeCell ref="AD7:AD11"/>
    <mergeCell ref="AE7:AH10"/>
    <mergeCell ref="AJ7:AJ11"/>
    <mergeCell ref="AK7:AP10"/>
    <mergeCell ref="AQ7:AQ11"/>
    <mergeCell ref="AR7:AR11"/>
    <mergeCell ref="AS7:AS1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zoomScaleNormal="100" workbookViewId="0">
      <selection activeCell="B7" sqref="B7:B11"/>
    </sheetView>
  </sheetViews>
  <sheetFormatPr baseColWidth="10" defaultRowHeight="15"/>
  <cols>
    <col min="1" max="1" width="3.28515625" customWidth="1"/>
    <col min="2" max="2" width="50.7109375" customWidth="1"/>
    <col min="3" max="3" width="11.7109375" customWidth="1"/>
    <col min="4" max="4" width="60.7109375" customWidth="1"/>
    <col min="5" max="5" width="30.7109375" customWidth="1"/>
    <col min="6" max="6" width="39.7109375" customWidth="1"/>
    <col min="7" max="7" width="22.7109375" customWidth="1"/>
    <col min="8" max="9" width="18.7109375" customWidth="1"/>
    <col min="10" max="10" width="12.7109375" customWidth="1"/>
    <col min="11" max="18" width="15.7109375" customWidth="1"/>
    <col min="19" max="19" width="16.7109375" customWidth="1"/>
    <col min="20" max="45" width="15.7109375" customWidth="1"/>
  </cols>
  <sheetData>
    <row r="1" spans="1:45" s="1" customFormat="1" ht="17.25" customHeight="1"/>
    <row r="2" spans="1:45" s="1" customFormat="1" ht="17.25" customHeight="1">
      <c r="B2" s="24" t="s">
        <v>53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s="1" customFormat="1" ht="17.2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5" s="1" customFormat="1" ht="17.25" customHeight="1">
      <c r="B4" s="25" t="s">
        <v>54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1:45" s="1" customFormat="1" ht="17.25" customHeight="1">
      <c r="B5" s="25" t="s">
        <v>55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1" customFormat="1" ht="17.25" customHeight="1"/>
    <row r="7" spans="1:45" s="7" customFormat="1" ht="21" customHeight="1">
      <c r="B7" s="26" t="s">
        <v>21</v>
      </c>
      <c r="C7" s="26" t="s">
        <v>0</v>
      </c>
      <c r="D7" s="26" t="s">
        <v>1</v>
      </c>
      <c r="E7" s="26" t="s">
        <v>20</v>
      </c>
      <c r="F7" s="26" t="s">
        <v>7</v>
      </c>
      <c r="G7" s="29" t="s">
        <v>22</v>
      </c>
      <c r="H7" s="30"/>
      <c r="I7" s="31"/>
      <c r="J7" s="22" t="s">
        <v>8</v>
      </c>
      <c r="K7" s="22" t="s">
        <v>9</v>
      </c>
      <c r="L7" s="22" t="s">
        <v>10</v>
      </c>
      <c r="M7" s="22" t="s">
        <v>37</v>
      </c>
      <c r="N7" s="22" t="s">
        <v>38</v>
      </c>
      <c r="O7" s="22" t="s">
        <v>28</v>
      </c>
      <c r="P7" s="22" t="s">
        <v>26</v>
      </c>
      <c r="Q7" s="22" t="s">
        <v>27</v>
      </c>
      <c r="R7" s="22" t="s">
        <v>28</v>
      </c>
      <c r="S7" s="29" t="s">
        <v>39</v>
      </c>
      <c r="T7" s="31"/>
      <c r="U7" s="29" t="s">
        <v>40</v>
      </c>
      <c r="V7" s="30"/>
      <c r="W7" s="30"/>
      <c r="X7" s="31"/>
      <c r="Y7" s="22" t="s">
        <v>29</v>
      </c>
      <c r="Z7" s="22" t="s">
        <v>28</v>
      </c>
      <c r="AA7" s="22" t="s">
        <v>30</v>
      </c>
      <c r="AB7" s="22" t="s">
        <v>28</v>
      </c>
      <c r="AC7" s="22" t="s">
        <v>31</v>
      </c>
      <c r="AD7" s="22" t="s">
        <v>28</v>
      </c>
      <c r="AE7" s="29" t="s">
        <v>32</v>
      </c>
      <c r="AF7" s="30"/>
      <c r="AG7" s="30"/>
      <c r="AH7" s="31"/>
      <c r="AI7" s="22" t="s">
        <v>33</v>
      </c>
      <c r="AJ7" s="22" t="s">
        <v>28</v>
      </c>
      <c r="AK7" s="29" t="s">
        <v>34</v>
      </c>
      <c r="AL7" s="30"/>
      <c r="AM7" s="30"/>
      <c r="AN7" s="30"/>
      <c r="AO7" s="30"/>
      <c r="AP7" s="30"/>
      <c r="AQ7" s="22" t="s">
        <v>35</v>
      </c>
      <c r="AR7" s="22" t="s">
        <v>28</v>
      </c>
      <c r="AS7" s="22" t="s">
        <v>36</v>
      </c>
    </row>
    <row r="8" spans="1:45" s="9" customFormat="1" ht="20.25" customHeight="1">
      <c r="B8" s="27"/>
      <c r="C8" s="27"/>
      <c r="D8" s="27"/>
      <c r="E8" s="27"/>
      <c r="F8" s="27"/>
      <c r="G8" s="32"/>
      <c r="H8" s="33"/>
      <c r="I8" s="34"/>
      <c r="J8" s="38"/>
      <c r="K8" s="23"/>
      <c r="L8" s="23"/>
      <c r="M8" s="23"/>
      <c r="N8" s="23"/>
      <c r="O8" s="23"/>
      <c r="P8" s="23"/>
      <c r="Q8" s="23"/>
      <c r="R8" s="23"/>
      <c r="S8" s="32"/>
      <c r="T8" s="34"/>
      <c r="U8" s="32"/>
      <c r="V8" s="33"/>
      <c r="W8" s="33"/>
      <c r="X8" s="34"/>
      <c r="Y8" s="23"/>
      <c r="Z8" s="23"/>
      <c r="AA8" s="23"/>
      <c r="AB8" s="23"/>
      <c r="AC8" s="23"/>
      <c r="AD8" s="23"/>
      <c r="AE8" s="32"/>
      <c r="AF8" s="33"/>
      <c r="AG8" s="33"/>
      <c r="AH8" s="34"/>
      <c r="AI8" s="23"/>
      <c r="AJ8" s="23"/>
      <c r="AK8" s="32"/>
      <c r="AL8" s="33"/>
      <c r="AM8" s="33"/>
      <c r="AN8" s="33"/>
      <c r="AO8" s="33"/>
      <c r="AP8" s="33"/>
      <c r="AQ8" s="23"/>
      <c r="AR8" s="23"/>
      <c r="AS8" s="23"/>
    </row>
    <row r="9" spans="1:45" s="9" customFormat="1">
      <c r="B9" s="27"/>
      <c r="C9" s="27"/>
      <c r="D9" s="27"/>
      <c r="E9" s="27"/>
      <c r="F9" s="27"/>
      <c r="G9" s="32"/>
      <c r="H9" s="33"/>
      <c r="I9" s="34"/>
      <c r="J9" s="38"/>
      <c r="K9" s="23"/>
      <c r="L9" s="23"/>
      <c r="M9" s="23"/>
      <c r="N9" s="23"/>
      <c r="O9" s="23"/>
      <c r="P9" s="23"/>
      <c r="Q9" s="23"/>
      <c r="R9" s="23"/>
      <c r="S9" s="32"/>
      <c r="T9" s="34"/>
      <c r="U9" s="32"/>
      <c r="V9" s="33"/>
      <c r="W9" s="33"/>
      <c r="X9" s="34"/>
      <c r="Y9" s="23"/>
      <c r="Z9" s="23"/>
      <c r="AA9" s="23"/>
      <c r="AB9" s="23"/>
      <c r="AC9" s="23"/>
      <c r="AD9" s="23"/>
      <c r="AE9" s="32"/>
      <c r="AF9" s="33"/>
      <c r="AG9" s="33"/>
      <c r="AH9" s="34"/>
      <c r="AI9" s="23"/>
      <c r="AJ9" s="23"/>
      <c r="AK9" s="32"/>
      <c r="AL9" s="33"/>
      <c r="AM9" s="33"/>
      <c r="AN9" s="33"/>
      <c r="AO9" s="33"/>
      <c r="AP9" s="33"/>
      <c r="AQ9" s="23"/>
      <c r="AR9" s="23"/>
      <c r="AS9" s="23"/>
    </row>
    <row r="10" spans="1:45" s="9" customFormat="1" ht="50.25" customHeight="1">
      <c r="B10" s="27"/>
      <c r="C10" s="27"/>
      <c r="D10" s="27"/>
      <c r="E10" s="27"/>
      <c r="F10" s="27"/>
      <c r="G10" s="35"/>
      <c r="H10" s="36"/>
      <c r="I10" s="37"/>
      <c r="J10" s="38"/>
      <c r="K10" s="23"/>
      <c r="L10" s="23"/>
      <c r="M10" s="23"/>
      <c r="N10" s="23"/>
      <c r="O10" s="23"/>
      <c r="P10" s="23"/>
      <c r="Q10" s="23"/>
      <c r="R10" s="23"/>
      <c r="S10" s="35"/>
      <c r="T10" s="37"/>
      <c r="U10" s="35"/>
      <c r="V10" s="36"/>
      <c r="W10" s="36"/>
      <c r="X10" s="37"/>
      <c r="Y10" s="23"/>
      <c r="Z10" s="23"/>
      <c r="AA10" s="23"/>
      <c r="AB10" s="23"/>
      <c r="AC10" s="23"/>
      <c r="AD10" s="23"/>
      <c r="AE10" s="35"/>
      <c r="AF10" s="36"/>
      <c r="AG10" s="36"/>
      <c r="AH10" s="37"/>
      <c r="AI10" s="23"/>
      <c r="AJ10" s="23"/>
      <c r="AK10" s="35"/>
      <c r="AL10" s="36"/>
      <c r="AM10" s="36"/>
      <c r="AN10" s="36"/>
      <c r="AO10" s="36"/>
      <c r="AP10" s="36"/>
      <c r="AQ10" s="23"/>
      <c r="AR10" s="23"/>
      <c r="AS10" s="23"/>
    </row>
    <row r="11" spans="1:45" s="9" customFormat="1" ht="45" customHeight="1">
      <c r="B11" s="28"/>
      <c r="C11" s="28"/>
      <c r="D11" s="28"/>
      <c r="E11" s="28"/>
      <c r="F11" s="28"/>
      <c r="G11" s="11" t="s">
        <v>23</v>
      </c>
      <c r="H11" s="11" t="s">
        <v>24</v>
      </c>
      <c r="I11" s="11" t="s">
        <v>25</v>
      </c>
      <c r="J11" s="38"/>
      <c r="K11" s="23"/>
      <c r="L11" s="23"/>
      <c r="M11" s="23"/>
      <c r="N11" s="23"/>
      <c r="O11" s="23"/>
      <c r="P11" s="23"/>
      <c r="Q11" s="23"/>
      <c r="R11" s="23"/>
      <c r="S11" s="13" t="s">
        <v>2</v>
      </c>
      <c r="T11" s="13" t="s">
        <v>28</v>
      </c>
      <c r="U11" s="14" t="s">
        <v>42</v>
      </c>
      <c r="V11" s="13" t="s">
        <v>28</v>
      </c>
      <c r="W11" s="14" t="s">
        <v>43</v>
      </c>
      <c r="X11" s="13" t="s">
        <v>28</v>
      </c>
      <c r="Y11" s="23"/>
      <c r="Z11" s="23"/>
      <c r="AA11" s="23"/>
      <c r="AB11" s="23"/>
      <c r="AC11" s="23"/>
      <c r="AD11" s="23"/>
      <c r="AE11" s="14" t="s">
        <v>46</v>
      </c>
      <c r="AF11" s="13" t="s">
        <v>28</v>
      </c>
      <c r="AG11" s="14" t="s">
        <v>50</v>
      </c>
      <c r="AH11" s="13" t="s">
        <v>28</v>
      </c>
      <c r="AI11" s="23"/>
      <c r="AJ11" s="23"/>
      <c r="AK11" s="14" t="s">
        <v>47</v>
      </c>
      <c r="AL11" s="13" t="s">
        <v>28</v>
      </c>
      <c r="AM11" s="14" t="s">
        <v>48</v>
      </c>
      <c r="AN11" s="13" t="s">
        <v>28</v>
      </c>
      <c r="AO11" s="14" t="s">
        <v>49</v>
      </c>
      <c r="AP11" s="13" t="s">
        <v>28</v>
      </c>
      <c r="AQ11" s="23"/>
      <c r="AR11" s="23"/>
      <c r="AS11" s="23"/>
    </row>
    <row r="12" spans="1:45" s="2" customFormat="1" ht="22.5" customHeight="1">
      <c r="A12" s="10"/>
      <c r="B12" s="3" t="s">
        <v>64</v>
      </c>
      <c r="C12" s="3">
        <v>18</v>
      </c>
      <c r="D12" s="4" t="s">
        <v>13</v>
      </c>
      <c r="E12" s="4" t="s">
        <v>13</v>
      </c>
      <c r="F12" s="5" t="s">
        <v>19</v>
      </c>
      <c r="G12" s="4" t="s">
        <v>58</v>
      </c>
      <c r="H12" s="4" t="s">
        <v>59</v>
      </c>
      <c r="I12" s="4" t="s">
        <v>60</v>
      </c>
      <c r="J12" s="5" t="s">
        <v>11</v>
      </c>
      <c r="K12" s="12">
        <v>87700</v>
      </c>
      <c r="L12" s="12">
        <v>62071.521849999997</v>
      </c>
      <c r="M12" s="6" t="s">
        <v>5</v>
      </c>
      <c r="N12" s="6" t="s">
        <v>5</v>
      </c>
      <c r="O12" s="6" t="s">
        <v>41</v>
      </c>
      <c r="P12" s="6" t="s">
        <v>5</v>
      </c>
      <c r="Q12" s="6" t="s">
        <v>5</v>
      </c>
      <c r="R12" s="6" t="s">
        <v>41</v>
      </c>
      <c r="S12" s="12">
        <f t="shared" ref="S12:S13" si="0">K12/30*40</f>
        <v>116933.33333333334</v>
      </c>
      <c r="T12" s="6" t="s">
        <v>3</v>
      </c>
      <c r="U12" s="12">
        <v>41</v>
      </c>
      <c r="V12" s="6" t="s">
        <v>45</v>
      </c>
      <c r="W12" s="12">
        <f t="shared" ref="W12:W13" si="1">K12/30*5</f>
        <v>14616.666666666668</v>
      </c>
      <c r="X12" s="6" t="s">
        <v>44</v>
      </c>
      <c r="Y12" s="6" t="s">
        <v>5</v>
      </c>
      <c r="Z12" s="6" t="s">
        <v>41</v>
      </c>
      <c r="AA12" s="6" t="s">
        <v>5</v>
      </c>
      <c r="AB12" s="6" t="s">
        <v>41</v>
      </c>
      <c r="AC12" s="6" t="s">
        <v>5</v>
      </c>
      <c r="AD12" s="6" t="s">
        <v>41</v>
      </c>
      <c r="AE12" s="12">
        <v>0</v>
      </c>
      <c r="AF12" s="6" t="s">
        <v>3</v>
      </c>
      <c r="AG12" s="12">
        <v>0</v>
      </c>
      <c r="AH12" s="6" t="s">
        <v>3</v>
      </c>
      <c r="AI12" s="6" t="s">
        <v>5</v>
      </c>
      <c r="AJ12" s="6" t="s">
        <v>41</v>
      </c>
      <c r="AK12" s="12">
        <f t="shared" ref="AK12:AK13" si="2">IF(K12&gt;=80.04*300,80.04*300*0.13/2,K12*0.13/2)</f>
        <v>1560.7800000000002</v>
      </c>
      <c r="AL12" s="6" t="s">
        <v>45</v>
      </c>
      <c r="AM12" s="12">
        <f t="shared" ref="AM12:AM14" si="3">80.04*30</f>
        <v>2401.2000000000003</v>
      </c>
      <c r="AN12" s="6" t="s">
        <v>4</v>
      </c>
      <c r="AO12" s="12">
        <v>600</v>
      </c>
      <c r="AP12" s="6" t="s">
        <v>3</v>
      </c>
      <c r="AQ12" s="6" t="s">
        <v>5</v>
      </c>
      <c r="AR12" s="6" t="s">
        <v>41</v>
      </c>
      <c r="AS12" s="6" t="s">
        <v>5</v>
      </c>
    </row>
    <row r="13" spans="1:45" s="2" customFormat="1" ht="22.5" customHeight="1">
      <c r="A13" s="10"/>
      <c r="B13" s="3" t="s">
        <v>64</v>
      </c>
      <c r="C13" s="3">
        <v>16</v>
      </c>
      <c r="D13" s="4" t="s">
        <v>65</v>
      </c>
      <c r="E13" s="4" t="s">
        <v>14</v>
      </c>
      <c r="F13" s="5" t="s">
        <v>19</v>
      </c>
      <c r="G13" s="4" t="s">
        <v>66</v>
      </c>
      <c r="H13" s="4" t="s">
        <v>67</v>
      </c>
      <c r="I13" s="4" t="s">
        <v>68</v>
      </c>
      <c r="J13" s="5" t="s">
        <v>11</v>
      </c>
      <c r="K13" s="12">
        <v>60000</v>
      </c>
      <c r="L13" s="12">
        <v>43272.858249999997</v>
      </c>
      <c r="M13" s="6" t="s">
        <v>5</v>
      </c>
      <c r="N13" s="6" t="s">
        <v>5</v>
      </c>
      <c r="O13" s="6" t="s">
        <v>41</v>
      </c>
      <c r="P13" s="6" t="s">
        <v>5</v>
      </c>
      <c r="Q13" s="6" t="s">
        <v>5</v>
      </c>
      <c r="R13" s="6" t="s">
        <v>41</v>
      </c>
      <c r="S13" s="12">
        <f t="shared" si="0"/>
        <v>80000</v>
      </c>
      <c r="T13" s="6" t="s">
        <v>3</v>
      </c>
      <c r="U13" s="12">
        <v>0</v>
      </c>
      <c r="V13" s="6" t="s">
        <v>45</v>
      </c>
      <c r="W13" s="12">
        <f t="shared" si="1"/>
        <v>10000</v>
      </c>
      <c r="X13" s="6" t="s">
        <v>44</v>
      </c>
      <c r="Y13" s="6" t="s">
        <v>5</v>
      </c>
      <c r="Z13" s="6" t="s">
        <v>41</v>
      </c>
      <c r="AA13" s="6" t="s">
        <v>5</v>
      </c>
      <c r="AB13" s="6" t="s">
        <v>41</v>
      </c>
      <c r="AC13" s="6" t="s">
        <v>5</v>
      </c>
      <c r="AD13" s="6" t="s">
        <v>41</v>
      </c>
      <c r="AE13" s="12">
        <v>0</v>
      </c>
      <c r="AF13" s="6" t="s">
        <v>3</v>
      </c>
      <c r="AG13" s="12">
        <v>0</v>
      </c>
      <c r="AH13" s="6" t="s">
        <v>3</v>
      </c>
      <c r="AI13" s="6" t="s">
        <v>5</v>
      </c>
      <c r="AJ13" s="6" t="s">
        <v>41</v>
      </c>
      <c r="AK13" s="12">
        <f t="shared" si="2"/>
        <v>1560.7800000000002</v>
      </c>
      <c r="AL13" s="6" t="s">
        <v>45</v>
      </c>
      <c r="AM13" s="12">
        <f t="shared" si="3"/>
        <v>2401.2000000000003</v>
      </c>
      <c r="AN13" s="6" t="s">
        <v>4</v>
      </c>
      <c r="AO13" s="12">
        <v>600</v>
      </c>
      <c r="AP13" s="6" t="s">
        <v>3</v>
      </c>
      <c r="AQ13" s="6" t="s">
        <v>5</v>
      </c>
      <c r="AR13" s="6" t="s">
        <v>41</v>
      </c>
      <c r="AS13" s="6" t="s">
        <v>5</v>
      </c>
    </row>
    <row r="14" spans="1:45" s="2" customFormat="1" ht="22.5" customHeight="1">
      <c r="A14" s="10"/>
      <c r="B14" s="3" t="s">
        <v>64</v>
      </c>
      <c r="C14" s="3">
        <v>13</v>
      </c>
      <c r="D14" s="4" t="s">
        <v>57</v>
      </c>
      <c r="E14" s="4" t="s">
        <v>56</v>
      </c>
      <c r="F14" s="5" t="s">
        <v>19</v>
      </c>
      <c r="G14" s="4" t="s">
        <v>61</v>
      </c>
      <c r="H14" s="4" t="s">
        <v>62</v>
      </c>
      <c r="I14" s="4" t="s">
        <v>63</v>
      </c>
      <c r="J14" s="5" t="s">
        <v>11</v>
      </c>
      <c r="K14" s="12">
        <v>53900</v>
      </c>
      <c r="L14" s="12">
        <v>39002.856249999997</v>
      </c>
      <c r="M14" s="6" t="s">
        <v>5</v>
      </c>
      <c r="N14" s="6" t="s">
        <v>5</v>
      </c>
      <c r="O14" s="6" t="s">
        <v>41</v>
      </c>
      <c r="P14" s="6" t="s">
        <v>5</v>
      </c>
      <c r="Q14" s="6" t="s">
        <v>5</v>
      </c>
      <c r="R14" s="6" t="s">
        <v>41</v>
      </c>
      <c r="S14" s="12">
        <f t="shared" ref="S14" si="4">K14/30*40</f>
        <v>71866.666666666672</v>
      </c>
      <c r="T14" s="6" t="s">
        <v>3</v>
      </c>
      <c r="U14" s="12">
        <v>0</v>
      </c>
      <c r="V14" s="6" t="s">
        <v>45</v>
      </c>
      <c r="W14" s="12">
        <f t="shared" ref="W14" si="5">K14/30*5</f>
        <v>8983.3333333333339</v>
      </c>
      <c r="X14" s="6" t="s">
        <v>44</v>
      </c>
      <c r="Y14" s="6" t="s">
        <v>5</v>
      </c>
      <c r="Z14" s="6" t="s">
        <v>41</v>
      </c>
      <c r="AA14" s="6" t="s">
        <v>5</v>
      </c>
      <c r="AB14" s="6" t="s">
        <v>41</v>
      </c>
      <c r="AC14" s="6" t="s">
        <v>5</v>
      </c>
      <c r="AD14" s="6" t="s">
        <v>41</v>
      </c>
      <c r="AE14" s="12">
        <v>0</v>
      </c>
      <c r="AF14" s="6" t="s">
        <v>3</v>
      </c>
      <c r="AG14" s="12">
        <v>0</v>
      </c>
      <c r="AH14" s="6" t="s">
        <v>3</v>
      </c>
      <c r="AI14" s="6" t="s">
        <v>5</v>
      </c>
      <c r="AJ14" s="6" t="s">
        <v>41</v>
      </c>
      <c r="AK14" s="12">
        <f t="shared" ref="AK14" si="6">IF(K14&gt;=80.04*300,80.04*300*0.13/2,K14*0.13/2)</f>
        <v>1560.7800000000002</v>
      </c>
      <c r="AL14" s="6" t="s">
        <v>45</v>
      </c>
      <c r="AM14" s="12">
        <f t="shared" si="3"/>
        <v>2401.2000000000003</v>
      </c>
      <c r="AN14" s="6" t="s">
        <v>4</v>
      </c>
      <c r="AO14" s="12">
        <v>600</v>
      </c>
      <c r="AP14" s="6" t="s">
        <v>3</v>
      </c>
      <c r="AQ14" s="6" t="s">
        <v>5</v>
      </c>
      <c r="AR14" s="6" t="s">
        <v>41</v>
      </c>
      <c r="AS14" s="6" t="s">
        <v>5</v>
      </c>
    </row>
    <row r="15" spans="1:45" s="8" customFormat="1" ht="22.5" customHeight="1">
      <c r="A15" s="10"/>
      <c r="B15" s="3" t="s">
        <v>64</v>
      </c>
      <c r="C15" s="3">
        <v>10</v>
      </c>
      <c r="D15" s="4" t="s">
        <v>15</v>
      </c>
      <c r="E15" s="4" t="s">
        <v>6</v>
      </c>
      <c r="F15" s="5" t="s">
        <v>19</v>
      </c>
      <c r="G15" s="4" t="s">
        <v>16</v>
      </c>
      <c r="H15" s="4" t="s">
        <v>17</v>
      </c>
      <c r="I15" s="4" t="s">
        <v>18</v>
      </c>
      <c r="J15" s="5" t="s">
        <v>12</v>
      </c>
      <c r="K15" s="12">
        <v>25200</v>
      </c>
      <c r="L15" s="12">
        <v>18424.470809999999</v>
      </c>
      <c r="M15" s="6" t="s">
        <v>5</v>
      </c>
      <c r="N15" s="6" t="s">
        <v>5</v>
      </c>
      <c r="O15" s="6" t="s">
        <v>41</v>
      </c>
      <c r="P15" s="6" t="s">
        <v>5</v>
      </c>
      <c r="Q15" s="6" t="s">
        <v>5</v>
      </c>
      <c r="R15" s="6" t="s">
        <v>41</v>
      </c>
      <c r="S15" s="12">
        <f t="shared" ref="S15" si="7">K15/30*40</f>
        <v>33600</v>
      </c>
      <c r="T15" s="6" t="s">
        <v>3</v>
      </c>
      <c r="U15" s="12">
        <v>41</v>
      </c>
      <c r="V15" s="6" t="s">
        <v>45</v>
      </c>
      <c r="W15" s="12">
        <f t="shared" ref="W15" si="8">K15/30*5</f>
        <v>4200</v>
      </c>
      <c r="X15" s="6" t="s">
        <v>44</v>
      </c>
      <c r="Y15" s="6" t="s">
        <v>5</v>
      </c>
      <c r="Z15" s="6" t="s">
        <v>41</v>
      </c>
      <c r="AA15" s="6" t="s">
        <v>5</v>
      </c>
      <c r="AB15" s="6" t="s">
        <v>41</v>
      </c>
      <c r="AC15" s="6" t="s">
        <v>5</v>
      </c>
      <c r="AD15" s="6" t="s">
        <v>41</v>
      </c>
      <c r="AE15" s="12">
        <f>K15/30*20</f>
        <v>16800</v>
      </c>
      <c r="AF15" s="6" t="s">
        <v>3</v>
      </c>
      <c r="AG15" s="12">
        <v>9350</v>
      </c>
      <c r="AH15" s="6" t="s">
        <v>3</v>
      </c>
      <c r="AI15" s="6" t="s">
        <v>5</v>
      </c>
      <c r="AJ15" s="6" t="s">
        <v>41</v>
      </c>
      <c r="AK15" s="12">
        <f t="shared" ref="AK15" si="9">IF(K15&gt;=80.04*300,80.04*300*0.13/2,K15*0.13/2)</f>
        <v>1560.7800000000002</v>
      </c>
      <c r="AL15" s="6" t="s">
        <v>45</v>
      </c>
      <c r="AM15" s="12">
        <f t="shared" ref="AM15" si="10">80.04*30</f>
        <v>2401.2000000000003</v>
      </c>
      <c r="AN15" s="6" t="s">
        <v>4</v>
      </c>
      <c r="AO15" s="12">
        <v>600</v>
      </c>
      <c r="AP15" s="6" t="s">
        <v>3</v>
      </c>
      <c r="AQ15" s="6" t="s">
        <v>5</v>
      </c>
      <c r="AR15" s="6" t="s">
        <v>41</v>
      </c>
      <c r="AS15" s="6" t="s">
        <v>5</v>
      </c>
    </row>
    <row r="17" spans="2:2" s="16" customFormat="1">
      <c r="B17" s="16" t="s">
        <v>51</v>
      </c>
    </row>
    <row r="18" spans="2:2" s="16" customFormat="1">
      <c r="B18" s="15" t="s">
        <v>52</v>
      </c>
    </row>
    <row r="19" spans="2:2" s="16" customFormat="1">
      <c r="B19" s="16" t="s">
        <v>69</v>
      </c>
    </row>
    <row r="20" spans="2:2" s="16" customFormat="1">
      <c r="B20" s="16" t="s">
        <v>70</v>
      </c>
    </row>
  </sheetData>
  <mergeCells count="33">
    <mergeCell ref="M7:M11"/>
    <mergeCell ref="AD7:AD11"/>
    <mergeCell ref="S7:T10"/>
    <mergeCell ref="Y7:Y11"/>
    <mergeCell ref="N7:N11"/>
    <mergeCell ref="Z7:Z11"/>
    <mergeCell ref="B2:AS2"/>
    <mergeCell ref="B4:AS4"/>
    <mergeCell ref="B7:B11"/>
    <mergeCell ref="C7:C11"/>
    <mergeCell ref="E7:E11"/>
    <mergeCell ref="D7:D11"/>
    <mergeCell ref="G7:I10"/>
    <mergeCell ref="F7:F11"/>
    <mergeCell ref="J7:J11"/>
    <mergeCell ref="K7:K11"/>
    <mergeCell ref="L7:L11"/>
    <mergeCell ref="P7:P11"/>
    <mergeCell ref="B5:AS5"/>
    <mergeCell ref="AI7:AI11"/>
    <mergeCell ref="AS7:AS11"/>
    <mergeCell ref="AR7:AR11"/>
    <mergeCell ref="AK7:AP10"/>
    <mergeCell ref="AQ7:AQ11"/>
    <mergeCell ref="O7:O11"/>
    <mergeCell ref="AC7:AC11"/>
    <mergeCell ref="AE7:AH10"/>
    <mergeCell ref="AB7:AB11"/>
    <mergeCell ref="AJ7:AJ11"/>
    <mergeCell ref="U7:X10"/>
    <mergeCell ref="R7:R11"/>
    <mergeCell ref="Q7:Q11"/>
    <mergeCell ref="AA7:AA1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zoomScaleNormal="100" workbookViewId="0">
      <selection activeCell="B7" sqref="B7:B11"/>
    </sheetView>
  </sheetViews>
  <sheetFormatPr baseColWidth="10" defaultRowHeight="15"/>
  <cols>
    <col min="1" max="1" width="3.28515625" customWidth="1"/>
    <col min="2" max="2" width="50.7109375" customWidth="1"/>
    <col min="3" max="3" width="11.7109375" customWidth="1"/>
    <col min="4" max="4" width="60.7109375" customWidth="1"/>
    <col min="5" max="5" width="30.7109375" customWidth="1"/>
    <col min="6" max="6" width="39.7109375" customWidth="1"/>
    <col min="7" max="7" width="22.7109375" customWidth="1"/>
    <col min="8" max="9" width="18.7109375" customWidth="1"/>
    <col min="10" max="10" width="12.7109375" customWidth="1"/>
    <col min="11" max="18" width="15.7109375" customWidth="1"/>
    <col min="19" max="19" width="16.7109375" customWidth="1"/>
    <col min="20" max="45" width="15.7109375" customWidth="1"/>
  </cols>
  <sheetData>
    <row r="1" spans="1:45" s="1" customFormat="1" ht="17.25" customHeight="1"/>
    <row r="2" spans="1:45" s="1" customFormat="1" ht="17.25" customHeight="1">
      <c r="B2" s="24" t="s">
        <v>53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s="1" customFormat="1" ht="17.2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</row>
    <row r="4" spans="1:45" s="1" customFormat="1" ht="17.25" customHeight="1">
      <c r="B4" s="25" t="s">
        <v>54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1:45" s="1" customFormat="1" ht="17.25" customHeight="1">
      <c r="B5" s="25" t="s">
        <v>55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1" customFormat="1" ht="17.25" customHeight="1"/>
    <row r="7" spans="1:45" s="7" customFormat="1" ht="21" customHeight="1">
      <c r="B7" s="26" t="s">
        <v>21</v>
      </c>
      <c r="C7" s="26" t="s">
        <v>0</v>
      </c>
      <c r="D7" s="26" t="s">
        <v>1</v>
      </c>
      <c r="E7" s="26" t="s">
        <v>20</v>
      </c>
      <c r="F7" s="26" t="s">
        <v>7</v>
      </c>
      <c r="G7" s="29" t="s">
        <v>22</v>
      </c>
      <c r="H7" s="30"/>
      <c r="I7" s="31"/>
      <c r="J7" s="22" t="s">
        <v>8</v>
      </c>
      <c r="K7" s="22" t="s">
        <v>9</v>
      </c>
      <c r="L7" s="22" t="s">
        <v>10</v>
      </c>
      <c r="M7" s="22" t="s">
        <v>37</v>
      </c>
      <c r="N7" s="22" t="s">
        <v>38</v>
      </c>
      <c r="O7" s="22" t="s">
        <v>28</v>
      </c>
      <c r="P7" s="22" t="s">
        <v>26</v>
      </c>
      <c r="Q7" s="22" t="s">
        <v>27</v>
      </c>
      <c r="R7" s="22" t="s">
        <v>28</v>
      </c>
      <c r="S7" s="29" t="s">
        <v>39</v>
      </c>
      <c r="T7" s="31"/>
      <c r="U7" s="29" t="s">
        <v>40</v>
      </c>
      <c r="V7" s="30"/>
      <c r="W7" s="30"/>
      <c r="X7" s="31"/>
      <c r="Y7" s="22" t="s">
        <v>29</v>
      </c>
      <c r="Z7" s="22" t="s">
        <v>28</v>
      </c>
      <c r="AA7" s="22" t="s">
        <v>30</v>
      </c>
      <c r="AB7" s="22" t="s">
        <v>28</v>
      </c>
      <c r="AC7" s="22" t="s">
        <v>31</v>
      </c>
      <c r="AD7" s="22" t="s">
        <v>28</v>
      </c>
      <c r="AE7" s="29" t="s">
        <v>32</v>
      </c>
      <c r="AF7" s="30"/>
      <c r="AG7" s="30"/>
      <c r="AH7" s="31"/>
      <c r="AI7" s="22" t="s">
        <v>33</v>
      </c>
      <c r="AJ7" s="22" t="s">
        <v>28</v>
      </c>
      <c r="AK7" s="29" t="s">
        <v>34</v>
      </c>
      <c r="AL7" s="30"/>
      <c r="AM7" s="30"/>
      <c r="AN7" s="30"/>
      <c r="AO7" s="30"/>
      <c r="AP7" s="30"/>
      <c r="AQ7" s="22" t="s">
        <v>35</v>
      </c>
      <c r="AR7" s="22" t="s">
        <v>28</v>
      </c>
      <c r="AS7" s="22" t="s">
        <v>36</v>
      </c>
    </row>
    <row r="8" spans="1:45" s="9" customFormat="1" ht="20.25" customHeight="1">
      <c r="B8" s="27"/>
      <c r="C8" s="27"/>
      <c r="D8" s="27"/>
      <c r="E8" s="27"/>
      <c r="F8" s="27"/>
      <c r="G8" s="32"/>
      <c r="H8" s="33"/>
      <c r="I8" s="34"/>
      <c r="J8" s="38"/>
      <c r="K8" s="23"/>
      <c r="L8" s="23"/>
      <c r="M8" s="23"/>
      <c r="N8" s="23"/>
      <c r="O8" s="23"/>
      <c r="P8" s="23"/>
      <c r="Q8" s="23"/>
      <c r="R8" s="23"/>
      <c r="S8" s="32"/>
      <c r="T8" s="34"/>
      <c r="U8" s="32"/>
      <c r="V8" s="33"/>
      <c r="W8" s="33"/>
      <c r="X8" s="34"/>
      <c r="Y8" s="23"/>
      <c r="Z8" s="23"/>
      <c r="AA8" s="23"/>
      <c r="AB8" s="23"/>
      <c r="AC8" s="23"/>
      <c r="AD8" s="23"/>
      <c r="AE8" s="32"/>
      <c r="AF8" s="33"/>
      <c r="AG8" s="33"/>
      <c r="AH8" s="34"/>
      <c r="AI8" s="23"/>
      <c r="AJ8" s="23"/>
      <c r="AK8" s="32"/>
      <c r="AL8" s="33"/>
      <c r="AM8" s="33"/>
      <c r="AN8" s="33"/>
      <c r="AO8" s="33"/>
      <c r="AP8" s="33"/>
      <c r="AQ8" s="23"/>
      <c r="AR8" s="23"/>
      <c r="AS8" s="23"/>
    </row>
    <row r="9" spans="1:45" s="9" customFormat="1">
      <c r="B9" s="27"/>
      <c r="C9" s="27"/>
      <c r="D9" s="27"/>
      <c r="E9" s="27"/>
      <c r="F9" s="27"/>
      <c r="G9" s="32"/>
      <c r="H9" s="33"/>
      <c r="I9" s="34"/>
      <c r="J9" s="38"/>
      <c r="K9" s="23"/>
      <c r="L9" s="23"/>
      <c r="M9" s="23"/>
      <c r="N9" s="23"/>
      <c r="O9" s="23"/>
      <c r="P9" s="23"/>
      <c r="Q9" s="23"/>
      <c r="R9" s="23"/>
      <c r="S9" s="32"/>
      <c r="T9" s="34"/>
      <c r="U9" s="32"/>
      <c r="V9" s="33"/>
      <c r="W9" s="33"/>
      <c r="X9" s="34"/>
      <c r="Y9" s="23"/>
      <c r="Z9" s="23"/>
      <c r="AA9" s="23"/>
      <c r="AB9" s="23"/>
      <c r="AC9" s="23"/>
      <c r="AD9" s="23"/>
      <c r="AE9" s="32"/>
      <c r="AF9" s="33"/>
      <c r="AG9" s="33"/>
      <c r="AH9" s="34"/>
      <c r="AI9" s="23"/>
      <c r="AJ9" s="23"/>
      <c r="AK9" s="32"/>
      <c r="AL9" s="33"/>
      <c r="AM9" s="33"/>
      <c r="AN9" s="33"/>
      <c r="AO9" s="33"/>
      <c r="AP9" s="33"/>
      <c r="AQ9" s="23"/>
      <c r="AR9" s="23"/>
      <c r="AS9" s="23"/>
    </row>
    <row r="10" spans="1:45" s="9" customFormat="1" ht="50.25" customHeight="1">
      <c r="B10" s="27"/>
      <c r="C10" s="27"/>
      <c r="D10" s="27"/>
      <c r="E10" s="27"/>
      <c r="F10" s="27"/>
      <c r="G10" s="35"/>
      <c r="H10" s="36"/>
      <c r="I10" s="37"/>
      <c r="J10" s="38"/>
      <c r="K10" s="23"/>
      <c r="L10" s="23"/>
      <c r="M10" s="23"/>
      <c r="N10" s="23"/>
      <c r="O10" s="23"/>
      <c r="P10" s="23"/>
      <c r="Q10" s="23"/>
      <c r="R10" s="23"/>
      <c r="S10" s="35"/>
      <c r="T10" s="37"/>
      <c r="U10" s="35"/>
      <c r="V10" s="36"/>
      <c r="W10" s="36"/>
      <c r="X10" s="37"/>
      <c r="Y10" s="23"/>
      <c r="Z10" s="23"/>
      <c r="AA10" s="23"/>
      <c r="AB10" s="23"/>
      <c r="AC10" s="23"/>
      <c r="AD10" s="23"/>
      <c r="AE10" s="35"/>
      <c r="AF10" s="36"/>
      <c r="AG10" s="36"/>
      <c r="AH10" s="37"/>
      <c r="AI10" s="23"/>
      <c r="AJ10" s="23"/>
      <c r="AK10" s="35"/>
      <c r="AL10" s="36"/>
      <c r="AM10" s="36"/>
      <c r="AN10" s="36"/>
      <c r="AO10" s="36"/>
      <c r="AP10" s="36"/>
      <c r="AQ10" s="23"/>
      <c r="AR10" s="23"/>
      <c r="AS10" s="23"/>
    </row>
    <row r="11" spans="1:45" s="9" customFormat="1" ht="45" customHeight="1">
      <c r="B11" s="28"/>
      <c r="C11" s="28"/>
      <c r="D11" s="28"/>
      <c r="E11" s="28"/>
      <c r="F11" s="28"/>
      <c r="G11" s="11" t="s">
        <v>23</v>
      </c>
      <c r="H11" s="11" t="s">
        <v>24</v>
      </c>
      <c r="I11" s="11" t="s">
        <v>25</v>
      </c>
      <c r="J11" s="38"/>
      <c r="K11" s="23"/>
      <c r="L11" s="23"/>
      <c r="M11" s="23"/>
      <c r="N11" s="23"/>
      <c r="O11" s="23"/>
      <c r="P11" s="23"/>
      <c r="Q11" s="23"/>
      <c r="R11" s="23"/>
      <c r="S11" s="13" t="s">
        <v>2</v>
      </c>
      <c r="T11" s="13" t="s">
        <v>28</v>
      </c>
      <c r="U11" s="14" t="s">
        <v>42</v>
      </c>
      <c r="V11" s="13" t="s">
        <v>28</v>
      </c>
      <c r="W11" s="14" t="s">
        <v>43</v>
      </c>
      <c r="X11" s="13" t="s">
        <v>28</v>
      </c>
      <c r="Y11" s="23"/>
      <c r="Z11" s="23"/>
      <c r="AA11" s="23"/>
      <c r="AB11" s="23"/>
      <c r="AC11" s="23"/>
      <c r="AD11" s="23"/>
      <c r="AE11" s="14" t="s">
        <v>46</v>
      </c>
      <c r="AF11" s="13" t="s">
        <v>28</v>
      </c>
      <c r="AG11" s="14" t="s">
        <v>50</v>
      </c>
      <c r="AH11" s="13" t="s">
        <v>28</v>
      </c>
      <c r="AI11" s="23"/>
      <c r="AJ11" s="23"/>
      <c r="AK11" s="14" t="s">
        <v>47</v>
      </c>
      <c r="AL11" s="13" t="s">
        <v>28</v>
      </c>
      <c r="AM11" s="14" t="s">
        <v>48</v>
      </c>
      <c r="AN11" s="13" t="s">
        <v>28</v>
      </c>
      <c r="AO11" s="14" t="s">
        <v>49</v>
      </c>
      <c r="AP11" s="13" t="s">
        <v>28</v>
      </c>
      <c r="AQ11" s="23"/>
      <c r="AR11" s="23"/>
      <c r="AS11" s="23"/>
    </row>
    <row r="12" spans="1:45" s="2" customFormat="1" ht="22.5" customHeight="1">
      <c r="A12" s="10"/>
      <c r="B12" s="3" t="s">
        <v>64</v>
      </c>
      <c r="C12" s="3">
        <v>11</v>
      </c>
      <c r="D12" s="4" t="s">
        <v>13</v>
      </c>
      <c r="E12" s="4" t="s">
        <v>13</v>
      </c>
      <c r="F12" s="5" t="s">
        <v>19</v>
      </c>
      <c r="G12" s="4" t="s">
        <v>58</v>
      </c>
      <c r="H12" s="4" t="s">
        <v>59</v>
      </c>
      <c r="I12" s="4" t="s">
        <v>60</v>
      </c>
      <c r="J12" s="5" t="s">
        <v>11</v>
      </c>
      <c r="K12" s="12">
        <v>87700</v>
      </c>
      <c r="L12" s="12">
        <v>62071.521849999997</v>
      </c>
      <c r="M12" s="6" t="s">
        <v>5</v>
      </c>
      <c r="N12" s="6" t="s">
        <v>5</v>
      </c>
      <c r="O12" s="6" t="s">
        <v>41</v>
      </c>
      <c r="P12" s="6" t="s">
        <v>5</v>
      </c>
      <c r="Q12" s="6" t="s">
        <v>5</v>
      </c>
      <c r="R12" s="6" t="s">
        <v>41</v>
      </c>
      <c r="S12" s="12">
        <f t="shared" ref="S12:S15" si="0">K12/30*40</f>
        <v>116933.33333333334</v>
      </c>
      <c r="T12" s="6" t="s">
        <v>3</v>
      </c>
      <c r="U12" s="12">
        <v>41</v>
      </c>
      <c r="V12" s="6" t="s">
        <v>45</v>
      </c>
      <c r="W12" s="12">
        <f t="shared" ref="W12:W15" si="1">K12/30*5</f>
        <v>14616.666666666668</v>
      </c>
      <c r="X12" s="6" t="s">
        <v>44</v>
      </c>
      <c r="Y12" s="6" t="s">
        <v>5</v>
      </c>
      <c r="Z12" s="6" t="s">
        <v>41</v>
      </c>
      <c r="AA12" s="6" t="s">
        <v>5</v>
      </c>
      <c r="AB12" s="6" t="s">
        <v>41</v>
      </c>
      <c r="AC12" s="6" t="s">
        <v>5</v>
      </c>
      <c r="AD12" s="6" t="s">
        <v>41</v>
      </c>
      <c r="AE12" s="12">
        <v>0</v>
      </c>
      <c r="AF12" s="6" t="s">
        <v>3</v>
      </c>
      <c r="AG12" s="12">
        <v>0</v>
      </c>
      <c r="AH12" s="6" t="s">
        <v>3</v>
      </c>
      <c r="AI12" s="6" t="s">
        <v>5</v>
      </c>
      <c r="AJ12" s="6" t="s">
        <v>41</v>
      </c>
      <c r="AK12" s="12">
        <f t="shared" ref="AK12:AK15" si="2">IF(K12&gt;=80.04*300,80.04*300*0.13/2,K12*0.13/2)</f>
        <v>1560.7800000000002</v>
      </c>
      <c r="AL12" s="6" t="s">
        <v>45</v>
      </c>
      <c r="AM12" s="12">
        <f t="shared" ref="AM12:AM15" si="3">80.04*30</f>
        <v>2401.2000000000003</v>
      </c>
      <c r="AN12" s="6" t="s">
        <v>4</v>
      </c>
      <c r="AO12" s="12">
        <v>600</v>
      </c>
      <c r="AP12" s="6" t="s">
        <v>3</v>
      </c>
      <c r="AQ12" s="6" t="s">
        <v>5</v>
      </c>
      <c r="AR12" s="6" t="s">
        <v>41</v>
      </c>
      <c r="AS12" s="6" t="s">
        <v>5</v>
      </c>
    </row>
    <row r="13" spans="1:45" s="2" customFormat="1" ht="22.5" customHeight="1">
      <c r="A13" s="10"/>
      <c r="B13" s="3" t="s">
        <v>64</v>
      </c>
      <c r="C13" s="3">
        <v>8</v>
      </c>
      <c r="D13" s="4" t="s">
        <v>71</v>
      </c>
      <c r="E13" s="4" t="s">
        <v>14</v>
      </c>
      <c r="F13" s="5" t="s">
        <v>19</v>
      </c>
      <c r="G13" s="4" t="s">
        <v>72</v>
      </c>
      <c r="H13" s="4" t="s">
        <v>73</v>
      </c>
      <c r="I13" s="4" t="s">
        <v>74</v>
      </c>
      <c r="J13" s="5" t="s">
        <v>12</v>
      </c>
      <c r="K13" s="12">
        <v>60000</v>
      </c>
      <c r="L13" s="12">
        <v>43272.858249999997</v>
      </c>
      <c r="M13" s="6" t="s">
        <v>5</v>
      </c>
      <c r="N13" s="6" t="s">
        <v>5</v>
      </c>
      <c r="O13" s="6" t="s">
        <v>41</v>
      </c>
      <c r="P13" s="6" t="s">
        <v>5</v>
      </c>
      <c r="Q13" s="6" t="s">
        <v>5</v>
      </c>
      <c r="R13" s="6" t="s">
        <v>41</v>
      </c>
      <c r="S13" s="12">
        <f t="shared" si="0"/>
        <v>80000</v>
      </c>
      <c r="T13" s="6" t="s">
        <v>3</v>
      </c>
      <c r="U13" s="12">
        <v>0</v>
      </c>
      <c r="V13" s="6" t="s">
        <v>45</v>
      </c>
      <c r="W13" s="12">
        <f t="shared" si="1"/>
        <v>10000</v>
      </c>
      <c r="X13" s="6" t="s">
        <v>44</v>
      </c>
      <c r="Y13" s="6" t="s">
        <v>5</v>
      </c>
      <c r="Z13" s="6" t="s">
        <v>41</v>
      </c>
      <c r="AA13" s="6" t="s">
        <v>5</v>
      </c>
      <c r="AB13" s="6" t="s">
        <v>41</v>
      </c>
      <c r="AC13" s="6" t="s">
        <v>5</v>
      </c>
      <c r="AD13" s="6" t="s">
        <v>41</v>
      </c>
      <c r="AE13" s="12">
        <v>0</v>
      </c>
      <c r="AF13" s="6" t="s">
        <v>3</v>
      </c>
      <c r="AG13" s="12">
        <v>0</v>
      </c>
      <c r="AH13" s="6" t="s">
        <v>3</v>
      </c>
      <c r="AI13" s="6" t="s">
        <v>5</v>
      </c>
      <c r="AJ13" s="6" t="s">
        <v>41</v>
      </c>
      <c r="AK13" s="12">
        <f t="shared" si="2"/>
        <v>1560.7800000000002</v>
      </c>
      <c r="AL13" s="6" t="s">
        <v>45</v>
      </c>
      <c r="AM13" s="12">
        <f t="shared" si="3"/>
        <v>2401.2000000000003</v>
      </c>
      <c r="AN13" s="6" t="s">
        <v>4</v>
      </c>
      <c r="AO13" s="12">
        <v>600</v>
      </c>
      <c r="AP13" s="6" t="s">
        <v>3</v>
      </c>
      <c r="AQ13" s="6" t="s">
        <v>5</v>
      </c>
      <c r="AR13" s="6" t="s">
        <v>41</v>
      </c>
      <c r="AS13" s="6" t="s">
        <v>5</v>
      </c>
    </row>
    <row r="14" spans="1:45" s="2" customFormat="1" ht="22.5" customHeight="1">
      <c r="A14" s="10"/>
      <c r="B14" s="3" t="s">
        <v>64</v>
      </c>
      <c r="C14" s="3">
        <v>7</v>
      </c>
      <c r="D14" s="4" t="s">
        <v>57</v>
      </c>
      <c r="E14" s="4" t="s">
        <v>56</v>
      </c>
      <c r="F14" s="5" t="s">
        <v>19</v>
      </c>
      <c r="G14" s="4" t="s">
        <v>61</v>
      </c>
      <c r="H14" s="4" t="s">
        <v>62</v>
      </c>
      <c r="I14" s="4" t="s">
        <v>63</v>
      </c>
      <c r="J14" s="5" t="s">
        <v>11</v>
      </c>
      <c r="K14" s="12">
        <v>53900</v>
      </c>
      <c r="L14" s="12">
        <v>39002.856249999997</v>
      </c>
      <c r="M14" s="6" t="s">
        <v>5</v>
      </c>
      <c r="N14" s="6" t="s">
        <v>5</v>
      </c>
      <c r="O14" s="6" t="s">
        <v>41</v>
      </c>
      <c r="P14" s="6" t="s">
        <v>5</v>
      </c>
      <c r="Q14" s="6" t="s">
        <v>5</v>
      </c>
      <c r="R14" s="6" t="s">
        <v>41</v>
      </c>
      <c r="S14" s="12">
        <f t="shared" si="0"/>
        <v>71866.666666666672</v>
      </c>
      <c r="T14" s="6" t="s">
        <v>3</v>
      </c>
      <c r="U14" s="12">
        <v>0</v>
      </c>
      <c r="V14" s="6" t="s">
        <v>45</v>
      </c>
      <c r="W14" s="12">
        <f t="shared" si="1"/>
        <v>8983.3333333333339</v>
      </c>
      <c r="X14" s="6" t="s">
        <v>44</v>
      </c>
      <c r="Y14" s="6" t="s">
        <v>5</v>
      </c>
      <c r="Z14" s="6" t="s">
        <v>41</v>
      </c>
      <c r="AA14" s="6" t="s">
        <v>5</v>
      </c>
      <c r="AB14" s="6" t="s">
        <v>41</v>
      </c>
      <c r="AC14" s="6" t="s">
        <v>5</v>
      </c>
      <c r="AD14" s="6" t="s">
        <v>41</v>
      </c>
      <c r="AE14" s="12">
        <v>0</v>
      </c>
      <c r="AF14" s="6" t="s">
        <v>3</v>
      </c>
      <c r="AG14" s="12">
        <v>0</v>
      </c>
      <c r="AH14" s="6" t="s">
        <v>3</v>
      </c>
      <c r="AI14" s="6" t="s">
        <v>5</v>
      </c>
      <c r="AJ14" s="6" t="s">
        <v>41</v>
      </c>
      <c r="AK14" s="12">
        <f t="shared" si="2"/>
        <v>1560.7800000000002</v>
      </c>
      <c r="AL14" s="6" t="s">
        <v>45</v>
      </c>
      <c r="AM14" s="12">
        <f t="shared" si="3"/>
        <v>2401.2000000000003</v>
      </c>
      <c r="AN14" s="6" t="s">
        <v>4</v>
      </c>
      <c r="AO14" s="12">
        <v>600</v>
      </c>
      <c r="AP14" s="6" t="s">
        <v>3</v>
      </c>
      <c r="AQ14" s="6" t="s">
        <v>5</v>
      </c>
      <c r="AR14" s="6" t="s">
        <v>41</v>
      </c>
      <c r="AS14" s="6" t="s">
        <v>5</v>
      </c>
    </row>
    <row r="15" spans="1:45" s="8" customFormat="1" ht="22.5" customHeight="1">
      <c r="A15" s="10"/>
      <c r="B15" s="3" t="s">
        <v>64</v>
      </c>
      <c r="C15" s="3">
        <v>4</v>
      </c>
      <c r="D15" s="4" t="s">
        <v>15</v>
      </c>
      <c r="E15" s="4" t="s">
        <v>6</v>
      </c>
      <c r="F15" s="5" t="s">
        <v>19</v>
      </c>
      <c r="G15" s="4" t="s">
        <v>16</v>
      </c>
      <c r="H15" s="4" t="s">
        <v>17</v>
      </c>
      <c r="I15" s="4" t="s">
        <v>18</v>
      </c>
      <c r="J15" s="5" t="s">
        <v>12</v>
      </c>
      <c r="K15" s="12">
        <v>25200</v>
      </c>
      <c r="L15" s="12">
        <v>18424.470809999999</v>
      </c>
      <c r="M15" s="6" t="s">
        <v>5</v>
      </c>
      <c r="N15" s="6" t="s">
        <v>5</v>
      </c>
      <c r="O15" s="6" t="s">
        <v>41</v>
      </c>
      <c r="P15" s="6" t="s">
        <v>5</v>
      </c>
      <c r="Q15" s="6" t="s">
        <v>5</v>
      </c>
      <c r="R15" s="6" t="s">
        <v>41</v>
      </c>
      <c r="S15" s="12">
        <f t="shared" si="0"/>
        <v>33600</v>
      </c>
      <c r="T15" s="6" t="s">
        <v>3</v>
      </c>
      <c r="U15" s="12">
        <v>41</v>
      </c>
      <c r="V15" s="6" t="s">
        <v>45</v>
      </c>
      <c r="W15" s="12">
        <f t="shared" si="1"/>
        <v>4200</v>
      </c>
      <c r="X15" s="6" t="s">
        <v>44</v>
      </c>
      <c r="Y15" s="6" t="s">
        <v>5</v>
      </c>
      <c r="Z15" s="6" t="s">
        <v>41</v>
      </c>
      <c r="AA15" s="6" t="s">
        <v>5</v>
      </c>
      <c r="AB15" s="6" t="s">
        <v>41</v>
      </c>
      <c r="AC15" s="6" t="s">
        <v>5</v>
      </c>
      <c r="AD15" s="6" t="s">
        <v>41</v>
      </c>
      <c r="AE15" s="12">
        <f>K15/30*20</f>
        <v>16800</v>
      </c>
      <c r="AF15" s="6" t="s">
        <v>3</v>
      </c>
      <c r="AG15" s="12">
        <v>9350</v>
      </c>
      <c r="AH15" s="6" t="s">
        <v>3</v>
      </c>
      <c r="AI15" s="6" t="s">
        <v>5</v>
      </c>
      <c r="AJ15" s="6" t="s">
        <v>41</v>
      </c>
      <c r="AK15" s="12">
        <f t="shared" si="2"/>
        <v>1560.7800000000002</v>
      </c>
      <c r="AL15" s="6" t="s">
        <v>45</v>
      </c>
      <c r="AM15" s="12">
        <f t="shared" si="3"/>
        <v>2401.2000000000003</v>
      </c>
      <c r="AN15" s="6" t="s">
        <v>4</v>
      </c>
      <c r="AO15" s="12">
        <v>600</v>
      </c>
      <c r="AP15" s="6" t="s">
        <v>3</v>
      </c>
      <c r="AQ15" s="6" t="s">
        <v>5</v>
      </c>
      <c r="AR15" s="6" t="s">
        <v>41</v>
      </c>
      <c r="AS15" s="6" t="s">
        <v>5</v>
      </c>
    </row>
    <row r="17" spans="2:2" s="16" customFormat="1">
      <c r="B17" s="16" t="s">
        <v>51</v>
      </c>
    </row>
    <row r="18" spans="2:2" s="16" customFormat="1">
      <c r="B18" s="15" t="s">
        <v>52</v>
      </c>
    </row>
    <row r="19" spans="2:2" s="16" customFormat="1">
      <c r="B19" s="16" t="s">
        <v>75</v>
      </c>
    </row>
    <row r="20" spans="2:2" s="16" customFormat="1">
      <c r="B20" s="16" t="s">
        <v>76</v>
      </c>
    </row>
  </sheetData>
  <mergeCells count="33">
    <mergeCell ref="AJ7:AJ11"/>
    <mergeCell ref="AK7:AP10"/>
    <mergeCell ref="AQ7:AQ11"/>
    <mergeCell ref="AR7:AR11"/>
    <mergeCell ref="AS7:AS11"/>
    <mergeCell ref="AI7:AI11"/>
    <mergeCell ref="Q7:Q11"/>
    <mergeCell ref="R7:R11"/>
    <mergeCell ref="S7:T10"/>
    <mergeCell ref="U7:X10"/>
    <mergeCell ref="Y7:Y11"/>
    <mergeCell ref="Z7:Z11"/>
    <mergeCell ref="AA7:AA11"/>
    <mergeCell ref="AB7:AB11"/>
    <mergeCell ref="AC7:AC11"/>
    <mergeCell ref="AD7:AD11"/>
    <mergeCell ref="AE7:AH10"/>
    <mergeCell ref="P7:P11"/>
    <mergeCell ref="B2:AS2"/>
    <mergeCell ref="B4:AS4"/>
    <mergeCell ref="B5:AS5"/>
    <mergeCell ref="B7:B11"/>
    <mergeCell ref="C7:C11"/>
    <mergeCell ref="D7:D11"/>
    <mergeCell ref="E7:E11"/>
    <mergeCell ref="F7:F11"/>
    <mergeCell ref="G7:I10"/>
    <mergeCell ref="J7:J11"/>
    <mergeCell ref="K7:K11"/>
    <mergeCell ref="L7:L11"/>
    <mergeCell ref="M7:M11"/>
    <mergeCell ref="N7:N11"/>
    <mergeCell ref="O7:O1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zoomScaleNormal="100" workbookViewId="0">
      <selection activeCell="B7" sqref="B7:B11"/>
    </sheetView>
  </sheetViews>
  <sheetFormatPr baseColWidth="10" defaultRowHeight="15"/>
  <cols>
    <col min="1" max="1" width="3.28515625" customWidth="1"/>
    <col min="2" max="2" width="50.7109375" customWidth="1"/>
    <col min="3" max="3" width="11.7109375" customWidth="1"/>
    <col min="4" max="4" width="60.7109375" customWidth="1"/>
    <col min="5" max="5" width="30.7109375" customWidth="1"/>
    <col min="6" max="6" width="39.7109375" customWidth="1"/>
    <col min="7" max="7" width="22.7109375" customWidth="1"/>
    <col min="8" max="9" width="18.7109375" customWidth="1"/>
    <col min="10" max="10" width="12.7109375" customWidth="1"/>
    <col min="11" max="18" width="15.7109375" customWidth="1"/>
    <col min="19" max="19" width="16.7109375" customWidth="1"/>
    <col min="20" max="45" width="15.7109375" customWidth="1"/>
  </cols>
  <sheetData>
    <row r="1" spans="1:45" s="1" customFormat="1" ht="17.25" customHeight="1"/>
    <row r="2" spans="1:45" s="1" customFormat="1" ht="17.25" customHeight="1">
      <c r="B2" s="24" t="s">
        <v>53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s="1" customFormat="1" ht="17.2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45" s="1" customFormat="1" ht="17.25" customHeight="1">
      <c r="B4" s="25" t="s">
        <v>54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1:45" s="1" customFormat="1" ht="17.25" customHeight="1">
      <c r="B5" s="25" t="s">
        <v>55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1" customFormat="1" ht="17.25" customHeight="1"/>
    <row r="7" spans="1:45" s="7" customFormat="1" ht="21" customHeight="1">
      <c r="B7" s="26" t="s">
        <v>21</v>
      </c>
      <c r="C7" s="26" t="s">
        <v>0</v>
      </c>
      <c r="D7" s="26" t="s">
        <v>1</v>
      </c>
      <c r="E7" s="26" t="s">
        <v>20</v>
      </c>
      <c r="F7" s="26" t="s">
        <v>7</v>
      </c>
      <c r="G7" s="29" t="s">
        <v>22</v>
      </c>
      <c r="H7" s="30"/>
      <c r="I7" s="31"/>
      <c r="J7" s="22" t="s">
        <v>8</v>
      </c>
      <c r="K7" s="22" t="s">
        <v>9</v>
      </c>
      <c r="L7" s="22" t="s">
        <v>10</v>
      </c>
      <c r="M7" s="22" t="s">
        <v>37</v>
      </c>
      <c r="N7" s="22" t="s">
        <v>38</v>
      </c>
      <c r="O7" s="22" t="s">
        <v>28</v>
      </c>
      <c r="P7" s="22" t="s">
        <v>26</v>
      </c>
      <c r="Q7" s="22" t="s">
        <v>27</v>
      </c>
      <c r="R7" s="22" t="s">
        <v>28</v>
      </c>
      <c r="S7" s="29" t="s">
        <v>39</v>
      </c>
      <c r="T7" s="31"/>
      <c r="U7" s="29" t="s">
        <v>40</v>
      </c>
      <c r="V7" s="30"/>
      <c r="W7" s="30"/>
      <c r="X7" s="31"/>
      <c r="Y7" s="22" t="s">
        <v>29</v>
      </c>
      <c r="Z7" s="22" t="s">
        <v>28</v>
      </c>
      <c r="AA7" s="22" t="s">
        <v>30</v>
      </c>
      <c r="AB7" s="22" t="s">
        <v>28</v>
      </c>
      <c r="AC7" s="22" t="s">
        <v>31</v>
      </c>
      <c r="AD7" s="22" t="s">
        <v>28</v>
      </c>
      <c r="AE7" s="29" t="s">
        <v>32</v>
      </c>
      <c r="AF7" s="30"/>
      <c r="AG7" s="30"/>
      <c r="AH7" s="31"/>
      <c r="AI7" s="22" t="s">
        <v>33</v>
      </c>
      <c r="AJ7" s="22" t="s">
        <v>28</v>
      </c>
      <c r="AK7" s="29" t="s">
        <v>34</v>
      </c>
      <c r="AL7" s="30"/>
      <c r="AM7" s="30"/>
      <c r="AN7" s="30"/>
      <c r="AO7" s="30"/>
      <c r="AP7" s="30"/>
      <c r="AQ7" s="22" t="s">
        <v>35</v>
      </c>
      <c r="AR7" s="22" t="s">
        <v>28</v>
      </c>
      <c r="AS7" s="22" t="s">
        <v>36</v>
      </c>
    </row>
    <row r="8" spans="1:45" s="9" customFormat="1" ht="20.25" customHeight="1">
      <c r="B8" s="27"/>
      <c r="C8" s="27"/>
      <c r="D8" s="27"/>
      <c r="E8" s="27"/>
      <c r="F8" s="27"/>
      <c r="G8" s="32"/>
      <c r="H8" s="33"/>
      <c r="I8" s="34"/>
      <c r="J8" s="38"/>
      <c r="K8" s="23"/>
      <c r="L8" s="23"/>
      <c r="M8" s="23"/>
      <c r="N8" s="23"/>
      <c r="O8" s="23"/>
      <c r="P8" s="23"/>
      <c r="Q8" s="23"/>
      <c r="R8" s="23"/>
      <c r="S8" s="32"/>
      <c r="T8" s="34"/>
      <c r="U8" s="32"/>
      <c r="V8" s="33"/>
      <c r="W8" s="33"/>
      <c r="X8" s="34"/>
      <c r="Y8" s="23"/>
      <c r="Z8" s="23"/>
      <c r="AA8" s="23"/>
      <c r="AB8" s="23"/>
      <c r="AC8" s="23"/>
      <c r="AD8" s="23"/>
      <c r="AE8" s="32"/>
      <c r="AF8" s="33"/>
      <c r="AG8" s="33"/>
      <c r="AH8" s="34"/>
      <c r="AI8" s="23"/>
      <c r="AJ8" s="23"/>
      <c r="AK8" s="32"/>
      <c r="AL8" s="33"/>
      <c r="AM8" s="33"/>
      <c r="AN8" s="33"/>
      <c r="AO8" s="33"/>
      <c r="AP8" s="33"/>
      <c r="AQ8" s="23"/>
      <c r="AR8" s="23"/>
      <c r="AS8" s="23"/>
    </row>
    <row r="9" spans="1:45" s="9" customFormat="1">
      <c r="B9" s="27"/>
      <c r="C9" s="27"/>
      <c r="D9" s="27"/>
      <c r="E9" s="27"/>
      <c r="F9" s="27"/>
      <c r="G9" s="32"/>
      <c r="H9" s="33"/>
      <c r="I9" s="34"/>
      <c r="J9" s="38"/>
      <c r="K9" s="23"/>
      <c r="L9" s="23"/>
      <c r="M9" s="23"/>
      <c r="N9" s="23"/>
      <c r="O9" s="23"/>
      <c r="P9" s="23"/>
      <c r="Q9" s="23"/>
      <c r="R9" s="23"/>
      <c r="S9" s="32"/>
      <c r="T9" s="34"/>
      <c r="U9" s="32"/>
      <c r="V9" s="33"/>
      <c r="W9" s="33"/>
      <c r="X9" s="34"/>
      <c r="Y9" s="23"/>
      <c r="Z9" s="23"/>
      <c r="AA9" s="23"/>
      <c r="AB9" s="23"/>
      <c r="AC9" s="23"/>
      <c r="AD9" s="23"/>
      <c r="AE9" s="32"/>
      <c r="AF9" s="33"/>
      <c r="AG9" s="33"/>
      <c r="AH9" s="34"/>
      <c r="AI9" s="23"/>
      <c r="AJ9" s="23"/>
      <c r="AK9" s="32"/>
      <c r="AL9" s="33"/>
      <c r="AM9" s="33"/>
      <c r="AN9" s="33"/>
      <c r="AO9" s="33"/>
      <c r="AP9" s="33"/>
      <c r="AQ9" s="23"/>
      <c r="AR9" s="23"/>
      <c r="AS9" s="23"/>
    </row>
    <row r="10" spans="1:45" s="9" customFormat="1" ht="50.25" customHeight="1">
      <c r="B10" s="27"/>
      <c r="C10" s="27"/>
      <c r="D10" s="27"/>
      <c r="E10" s="27"/>
      <c r="F10" s="27"/>
      <c r="G10" s="35"/>
      <c r="H10" s="36"/>
      <c r="I10" s="37"/>
      <c r="J10" s="38"/>
      <c r="K10" s="23"/>
      <c r="L10" s="23"/>
      <c r="M10" s="23"/>
      <c r="N10" s="23"/>
      <c r="O10" s="23"/>
      <c r="P10" s="23"/>
      <c r="Q10" s="23"/>
      <c r="R10" s="23"/>
      <c r="S10" s="35"/>
      <c r="T10" s="37"/>
      <c r="U10" s="35"/>
      <c r="V10" s="36"/>
      <c r="W10" s="36"/>
      <c r="X10" s="37"/>
      <c r="Y10" s="23"/>
      <c r="Z10" s="23"/>
      <c r="AA10" s="23"/>
      <c r="AB10" s="23"/>
      <c r="AC10" s="23"/>
      <c r="AD10" s="23"/>
      <c r="AE10" s="35"/>
      <c r="AF10" s="36"/>
      <c r="AG10" s="36"/>
      <c r="AH10" s="37"/>
      <c r="AI10" s="23"/>
      <c r="AJ10" s="23"/>
      <c r="AK10" s="35"/>
      <c r="AL10" s="36"/>
      <c r="AM10" s="36"/>
      <c r="AN10" s="36"/>
      <c r="AO10" s="36"/>
      <c r="AP10" s="36"/>
      <c r="AQ10" s="23"/>
      <c r="AR10" s="23"/>
      <c r="AS10" s="23"/>
    </row>
    <row r="11" spans="1:45" s="9" customFormat="1" ht="45" customHeight="1">
      <c r="B11" s="28"/>
      <c r="C11" s="28"/>
      <c r="D11" s="28"/>
      <c r="E11" s="28"/>
      <c r="F11" s="28"/>
      <c r="G11" s="11" t="s">
        <v>23</v>
      </c>
      <c r="H11" s="11" t="s">
        <v>24</v>
      </c>
      <c r="I11" s="11" t="s">
        <v>25</v>
      </c>
      <c r="J11" s="38"/>
      <c r="K11" s="23"/>
      <c r="L11" s="23"/>
      <c r="M11" s="23"/>
      <c r="N11" s="23"/>
      <c r="O11" s="23"/>
      <c r="P11" s="23"/>
      <c r="Q11" s="23"/>
      <c r="R11" s="23"/>
      <c r="S11" s="13" t="s">
        <v>2</v>
      </c>
      <c r="T11" s="13" t="s">
        <v>28</v>
      </c>
      <c r="U11" s="14" t="s">
        <v>42</v>
      </c>
      <c r="V11" s="13" t="s">
        <v>28</v>
      </c>
      <c r="W11" s="14" t="s">
        <v>43</v>
      </c>
      <c r="X11" s="13" t="s">
        <v>28</v>
      </c>
      <c r="Y11" s="23"/>
      <c r="Z11" s="23"/>
      <c r="AA11" s="23"/>
      <c r="AB11" s="23"/>
      <c r="AC11" s="23"/>
      <c r="AD11" s="23"/>
      <c r="AE11" s="14" t="s">
        <v>46</v>
      </c>
      <c r="AF11" s="13" t="s">
        <v>28</v>
      </c>
      <c r="AG11" s="14" t="s">
        <v>50</v>
      </c>
      <c r="AH11" s="13" t="s">
        <v>28</v>
      </c>
      <c r="AI11" s="23"/>
      <c r="AJ11" s="23"/>
      <c r="AK11" s="14" t="s">
        <v>47</v>
      </c>
      <c r="AL11" s="13" t="s">
        <v>28</v>
      </c>
      <c r="AM11" s="14" t="s">
        <v>48</v>
      </c>
      <c r="AN11" s="13" t="s">
        <v>28</v>
      </c>
      <c r="AO11" s="14" t="s">
        <v>49</v>
      </c>
      <c r="AP11" s="13" t="s">
        <v>28</v>
      </c>
      <c r="AQ11" s="23"/>
      <c r="AR11" s="23"/>
      <c r="AS11" s="23"/>
    </row>
    <row r="12" spans="1:45" s="2" customFormat="1" ht="22.5" customHeight="1">
      <c r="A12" s="10"/>
      <c r="B12" s="3" t="s">
        <v>64</v>
      </c>
      <c r="C12" s="3">
        <v>9</v>
      </c>
      <c r="D12" s="4" t="s">
        <v>13</v>
      </c>
      <c r="E12" s="4" t="s">
        <v>13</v>
      </c>
      <c r="F12" s="5" t="s">
        <v>19</v>
      </c>
      <c r="G12" s="4" t="s">
        <v>77</v>
      </c>
      <c r="H12" s="4" t="s">
        <v>78</v>
      </c>
      <c r="I12" s="4" t="s">
        <v>79</v>
      </c>
      <c r="J12" s="5" t="s">
        <v>11</v>
      </c>
      <c r="K12" s="12">
        <v>87700</v>
      </c>
      <c r="L12" s="12">
        <v>62149.62</v>
      </c>
      <c r="M12" s="6" t="s">
        <v>5</v>
      </c>
      <c r="N12" s="6" t="s">
        <v>5</v>
      </c>
      <c r="O12" s="6" t="s">
        <v>41</v>
      </c>
      <c r="P12" s="6" t="s">
        <v>5</v>
      </c>
      <c r="Q12" s="6" t="s">
        <v>5</v>
      </c>
      <c r="R12" s="6" t="s">
        <v>41</v>
      </c>
      <c r="S12" s="12">
        <f t="shared" ref="S12:S15" si="0">K12/30*40</f>
        <v>116933.33333333334</v>
      </c>
      <c r="T12" s="6" t="s">
        <v>3</v>
      </c>
      <c r="U12" s="12">
        <v>0</v>
      </c>
      <c r="V12" s="6" t="s">
        <v>45</v>
      </c>
      <c r="W12" s="12">
        <f t="shared" ref="W12:W15" si="1">K12/30*5</f>
        <v>14616.666666666668</v>
      </c>
      <c r="X12" s="6" t="s">
        <v>44</v>
      </c>
      <c r="Y12" s="6" t="s">
        <v>5</v>
      </c>
      <c r="Z12" s="6" t="s">
        <v>41</v>
      </c>
      <c r="AA12" s="6" t="s">
        <v>5</v>
      </c>
      <c r="AB12" s="6" t="s">
        <v>41</v>
      </c>
      <c r="AC12" s="6" t="s">
        <v>5</v>
      </c>
      <c r="AD12" s="6" t="s">
        <v>41</v>
      </c>
      <c r="AE12" s="12">
        <v>0</v>
      </c>
      <c r="AF12" s="6" t="s">
        <v>3</v>
      </c>
      <c r="AG12" s="12">
        <v>0</v>
      </c>
      <c r="AH12" s="6" t="s">
        <v>3</v>
      </c>
      <c r="AI12" s="6" t="s">
        <v>5</v>
      </c>
      <c r="AJ12" s="6" t="s">
        <v>41</v>
      </c>
      <c r="AK12" s="12">
        <f>IF(K12&gt;=(73.04*10*30),73.04*10*30*0.13/2,K12*0.13/2)</f>
        <v>1424.2800000000002</v>
      </c>
      <c r="AL12" s="6" t="s">
        <v>45</v>
      </c>
      <c r="AM12" s="12">
        <f>73.04*30</f>
        <v>2191.2000000000003</v>
      </c>
      <c r="AN12" s="6" t="s">
        <v>4</v>
      </c>
      <c r="AO12" s="12">
        <v>600</v>
      </c>
      <c r="AP12" s="6" t="s">
        <v>3</v>
      </c>
      <c r="AQ12" s="6" t="s">
        <v>5</v>
      </c>
      <c r="AR12" s="6" t="s">
        <v>41</v>
      </c>
      <c r="AS12" s="6" t="s">
        <v>5</v>
      </c>
    </row>
    <row r="13" spans="1:45" s="2" customFormat="1" ht="22.5" customHeight="1">
      <c r="A13" s="10"/>
      <c r="B13" s="3" t="s">
        <v>64</v>
      </c>
      <c r="C13" s="3">
        <v>8</v>
      </c>
      <c r="D13" s="4" t="s">
        <v>71</v>
      </c>
      <c r="E13" s="4" t="s">
        <v>14</v>
      </c>
      <c r="F13" s="5" t="s">
        <v>19</v>
      </c>
      <c r="G13" s="4" t="s">
        <v>72</v>
      </c>
      <c r="H13" s="4" t="s">
        <v>73</v>
      </c>
      <c r="I13" s="4" t="s">
        <v>74</v>
      </c>
      <c r="J13" s="5" t="s">
        <v>12</v>
      </c>
      <c r="K13" s="12">
        <v>60000</v>
      </c>
      <c r="L13" s="12">
        <v>43350.95</v>
      </c>
      <c r="M13" s="6" t="s">
        <v>5</v>
      </c>
      <c r="N13" s="6" t="s">
        <v>5</v>
      </c>
      <c r="O13" s="6" t="s">
        <v>41</v>
      </c>
      <c r="P13" s="6" t="s">
        <v>5</v>
      </c>
      <c r="Q13" s="6" t="s">
        <v>5</v>
      </c>
      <c r="R13" s="6" t="s">
        <v>41</v>
      </c>
      <c r="S13" s="12">
        <f t="shared" si="0"/>
        <v>80000</v>
      </c>
      <c r="T13" s="6" t="s">
        <v>3</v>
      </c>
      <c r="U13" s="12">
        <v>0</v>
      </c>
      <c r="V13" s="6" t="s">
        <v>45</v>
      </c>
      <c r="W13" s="12">
        <f t="shared" si="1"/>
        <v>10000</v>
      </c>
      <c r="X13" s="6" t="s">
        <v>44</v>
      </c>
      <c r="Y13" s="6" t="s">
        <v>5</v>
      </c>
      <c r="Z13" s="6" t="s">
        <v>41</v>
      </c>
      <c r="AA13" s="6" t="s">
        <v>5</v>
      </c>
      <c r="AB13" s="6" t="s">
        <v>41</v>
      </c>
      <c r="AC13" s="6" t="s">
        <v>5</v>
      </c>
      <c r="AD13" s="6" t="s">
        <v>41</v>
      </c>
      <c r="AE13" s="12">
        <v>0</v>
      </c>
      <c r="AF13" s="6" t="s">
        <v>3</v>
      </c>
      <c r="AG13" s="12">
        <v>0</v>
      </c>
      <c r="AH13" s="6" t="s">
        <v>3</v>
      </c>
      <c r="AI13" s="6" t="s">
        <v>5</v>
      </c>
      <c r="AJ13" s="6" t="s">
        <v>41</v>
      </c>
      <c r="AK13" s="12">
        <f t="shared" ref="AK13:AK15" si="2">IF(K13&gt;=(73.04*10*30),73.04*10*30*0.13/2,K13*0.13/2)</f>
        <v>1424.2800000000002</v>
      </c>
      <c r="AL13" s="6" t="s">
        <v>45</v>
      </c>
      <c r="AM13" s="12">
        <f t="shared" ref="AM13:AM15" si="3">73.04*30</f>
        <v>2191.2000000000003</v>
      </c>
      <c r="AN13" s="6" t="s">
        <v>4</v>
      </c>
      <c r="AO13" s="12">
        <v>600</v>
      </c>
      <c r="AP13" s="6" t="s">
        <v>3</v>
      </c>
      <c r="AQ13" s="6" t="s">
        <v>5</v>
      </c>
      <c r="AR13" s="6" t="s">
        <v>41</v>
      </c>
      <c r="AS13" s="6" t="s">
        <v>5</v>
      </c>
    </row>
    <row r="14" spans="1:45" s="2" customFormat="1" ht="22.5" customHeight="1">
      <c r="A14" s="10"/>
      <c r="B14" s="3" t="s">
        <v>64</v>
      </c>
      <c r="C14" s="3">
        <v>7</v>
      </c>
      <c r="D14" s="4" t="s">
        <v>57</v>
      </c>
      <c r="E14" s="4" t="s">
        <v>56</v>
      </c>
      <c r="F14" s="5" t="s">
        <v>19</v>
      </c>
      <c r="G14" s="4" t="s">
        <v>80</v>
      </c>
      <c r="H14" s="4" t="s">
        <v>81</v>
      </c>
      <c r="I14" s="4" t="s">
        <v>82</v>
      </c>
      <c r="J14" s="5" t="s">
        <v>11</v>
      </c>
      <c r="K14" s="12">
        <v>53700</v>
      </c>
      <c r="L14" s="12">
        <v>38940.949999999997</v>
      </c>
      <c r="M14" s="6" t="s">
        <v>5</v>
      </c>
      <c r="N14" s="6" t="s">
        <v>5</v>
      </c>
      <c r="O14" s="6" t="s">
        <v>41</v>
      </c>
      <c r="P14" s="6" t="s">
        <v>5</v>
      </c>
      <c r="Q14" s="6" t="s">
        <v>5</v>
      </c>
      <c r="R14" s="6" t="s">
        <v>41</v>
      </c>
      <c r="S14" s="12">
        <f t="shared" si="0"/>
        <v>71600</v>
      </c>
      <c r="T14" s="6" t="s">
        <v>3</v>
      </c>
      <c r="U14" s="12">
        <v>23</v>
      </c>
      <c r="V14" s="6" t="s">
        <v>45</v>
      </c>
      <c r="W14" s="12">
        <f t="shared" si="1"/>
        <v>8950</v>
      </c>
      <c r="X14" s="6" t="s">
        <v>44</v>
      </c>
      <c r="Y14" s="6" t="s">
        <v>5</v>
      </c>
      <c r="Z14" s="6" t="s">
        <v>41</v>
      </c>
      <c r="AA14" s="6" t="s">
        <v>5</v>
      </c>
      <c r="AB14" s="6" t="s">
        <v>41</v>
      </c>
      <c r="AC14" s="6" t="s">
        <v>5</v>
      </c>
      <c r="AD14" s="6" t="s">
        <v>41</v>
      </c>
      <c r="AE14" s="12">
        <v>0</v>
      </c>
      <c r="AF14" s="6" t="s">
        <v>3</v>
      </c>
      <c r="AG14" s="12">
        <v>0</v>
      </c>
      <c r="AH14" s="6" t="s">
        <v>3</v>
      </c>
      <c r="AI14" s="6" t="s">
        <v>5</v>
      </c>
      <c r="AJ14" s="6" t="s">
        <v>41</v>
      </c>
      <c r="AK14" s="12">
        <f t="shared" si="2"/>
        <v>1424.2800000000002</v>
      </c>
      <c r="AL14" s="6" t="s">
        <v>45</v>
      </c>
      <c r="AM14" s="12">
        <f t="shared" si="3"/>
        <v>2191.2000000000003</v>
      </c>
      <c r="AN14" s="6" t="s">
        <v>4</v>
      </c>
      <c r="AO14" s="12">
        <v>600</v>
      </c>
      <c r="AP14" s="6" t="s">
        <v>3</v>
      </c>
      <c r="AQ14" s="6" t="s">
        <v>5</v>
      </c>
      <c r="AR14" s="6" t="s">
        <v>41</v>
      </c>
      <c r="AS14" s="6" t="s">
        <v>5</v>
      </c>
    </row>
    <row r="15" spans="1:45" s="8" customFormat="1" ht="22.5" customHeight="1">
      <c r="A15" s="10"/>
      <c r="B15" s="3" t="s">
        <v>64</v>
      </c>
      <c r="C15" s="3">
        <v>4</v>
      </c>
      <c r="D15" s="4" t="s">
        <v>15</v>
      </c>
      <c r="E15" s="4" t="s">
        <v>6</v>
      </c>
      <c r="F15" s="5" t="s">
        <v>19</v>
      </c>
      <c r="G15" s="4" t="s">
        <v>16</v>
      </c>
      <c r="H15" s="4" t="s">
        <v>17</v>
      </c>
      <c r="I15" s="4" t="s">
        <v>18</v>
      </c>
      <c r="J15" s="5" t="s">
        <v>12</v>
      </c>
      <c r="K15" s="12">
        <v>25200</v>
      </c>
      <c r="L15" s="12">
        <v>18502.560000000001</v>
      </c>
      <c r="M15" s="6" t="s">
        <v>5</v>
      </c>
      <c r="N15" s="6" t="s">
        <v>5</v>
      </c>
      <c r="O15" s="6" t="s">
        <v>41</v>
      </c>
      <c r="P15" s="6" t="s">
        <v>5</v>
      </c>
      <c r="Q15" s="6" t="s">
        <v>5</v>
      </c>
      <c r="R15" s="6" t="s">
        <v>41</v>
      </c>
      <c r="S15" s="12">
        <f t="shared" si="0"/>
        <v>33600</v>
      </c>
      <c r="T15" s="6" t="s">
        <v>3</v>
      </c>
      <c r="U15" s="12">
        <v>41</v>
      </c>
      <c r="V15" s="6" t="s">
        <v>45</v>
      </c>
      <c r="W15" s="12">
        <f t="shared" si="1"/>
        <v>4200</v>
      </c>
      <c r="X15" s="6" t="s">
        <v>44</v>
      </c>
      <c r="Y15" s="6" t="s">
        <v>5</v>
      </c>
      <c r="Z15" s="6" t="s">
        <v>41</v>
      </c>
      <c r="AA15" s="6" t="s">
        <v>5</v>
      </c>
      <c r="AB15" s="6" t="s">
        <v>41</v>
      </c>
      <c r="AC15" s="6" t="s">
        <v>5</v>
      </c>
      <c r="AD15" s="6" t="s">
        <v>41</v>
      </c>
      <c r="AE15" s="12">
        <f>K15/30*20</f>
        <v>16800</v>
      </c>
      <c r="AF15" s="6" t="s">
        <v>3</v>
      </c>
      <c r="AG15" s="12">
        <v>9350</v>
      </c>
      <c r="AH15" s="6" t="s">
        <v>3</v>
      </c>
      <c r="AI15" s="6" t="s">
        <v>5</v>
      </c>
      <c r="AJ15" s="6" t="s">
        <v>41</v>
      </c>
      <c r="AK15" s="12">
        <f t="shared" si="2"/>
        <v>1424.2800000000002</v>
      </c>
      <c r="AL15" s="6" t="s">
        <v>45</v>
      </c>
      <c r="AM15" s="12">
        <f t="shared" si="3"/>
        <v>2191.2000000000003</v>
      </c>
      <c r="AN15" s="6" t="s">
        <v>4</v>
      </c>
      <c r="AO15" s="12">
        <v>600</v>
      </c>
      <c r="AP15" s="6" t="s">
        <v>3</v>
      </c>
      <c r="AQ15" s="6" t="s">
        <v>5</v>
      </c>
      <c r="AR15" s="6" t="s">
        <v>41</v>
      </c>
      <c r="AS15" s="6" t="s">
        <v>5</v>
      </c>
    </row>
    <row r="17" spans="2:2" s="16" customFormat="1">
      <c r="B17" s="16" t="s">
        <v>51</v>
      </c>
    </row>
    <row r="18" spans="2:2" s="16" customFormat="1">
      <c r="B18" s="15" t="s">
        <v>52</v>
      </c>
    </row>
    <row r="19" spans="2:2" s="16" customFormat="1">
      <c r="B19" s="16" t="s">
        <v>83</v>
      </c>
    </row>
    <row r="20" spans="2:2" s="16" customFormat="1">
      <c r="B20" s="16" t="s">
        <v>84</v>
      </c>
    </row>
  </sheetData>
  <mergeCells count="33">
    <mergeCell ref="P7:P11"/>
    <mergeCell ref="B2:AS2"/>
    <mergeCell ref="B4:AS4"/>
    <mergeCell ref="B5:AS5"/>
    <mergeCell ref="B7:B11"/>
    <mergeCell ref="C7:C11"/>
    <mergeCell ref="D7:D11"/>
    <mergeCell ref="E7:E11"/>
    <mergeCell ref="F7:F11"/>
    <mergeCell ref="G7:I10"/>
    <mergeCell ref="J7:J11"/>
    <mergeCell ref="K7:K11"/>
    <mergeCell ref="L7:L11"/>
    <mergeCell ref="M7:M11"/>
    <mergeCell ref="N7:N11"/>
    <mergeCell ref="O7:O11"/>
    <mergeCell ref="AI7:AI11"/>
    <mergeCell ref="Q7:Q11"/>
    <mergeCell ref="R7:R11"/>
    <mergeCell ref="S7:T10"/>
    <mergeCell ref="U7:X10"/>
    <mergeCell ref="Y7:Y11"/>
    <mergeCell ref="Z7:Z11"/>
    <mergeCell ref="AA7:AA11"/>
    <mergeCell ref="AB7:AB11"/>
    <mergeCell ref="AC7:AC11"/>
    <mergeCell ref="AD7:AD11"/>
    <mergeCell ref="AE7:AH10"/>
    <mergeCell ref="AJ7:AJ11"/>
    <mergeCell ref="AK7:AP10"/>
    <mergeCell ref="AQ7:AQ11"/>
    <mergeCell ref="AR7:AR11"/>
    <mergeCell ref="AS7:AS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4° TRIMESTRE 2017</vt:lpstr>
      <vt:lpstr>3° TRIMESTRE 2017</vt:lpstr>
      <vt:lpstr>2° TRIMESTRE 2017</vt:lpstr>
      <vt:lpstr>1° TRIMESTRE 2017</vt:lpstr>
      <vt:lpstr>4° TRIMESTRE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Perez</dc:creator>
  <cp:lastModifiedBy>Soporte2</cp:lastModifiedBy>
  <cp:lastPrinted>2017-02-16T23:12:12Z</cp:lastPrinted>
  <dcterms:created xsi:type="dcterms:W3CDTF">2017-02-15T16:01:43Z</dcterms:created>
  <dcterms:modified xsi:type="dcterms:W3CDTF">2023-08-02T21:05:58Z</dcterms:modified>
</cp:coreProperties>
</file>